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Stages" state="visible" r:id="rId5"/>
    <sheet sheetId="3" name="Pipelin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<sst xmlns="http://schemas.openxmlformats.org/spreadsheetml/2006/main" count="97" uniqueCount="79">
  <si>
    <t>SMBH Consulting  |  Knowledge Centre</t>
  </si>
  <si>
    <t>Sales pipeline tracker</t>
  </si>
  <si>
    <t>Track every open deal, its stage, value and next step, with a weighted forecast that updates automatically.</t>
  </si>
  <si>
    <t>How to use this workbook</t>
  </si>
  <si>
    <t>Check the stages and win probabilities on the Stages sheet. Adjust the probabilities to match your own history once you have a few months of data.</t>
  </si>
  <si>
    <t>Add one row per opportunity on the Pipeline sheet. Choose the stage from the drop-down; the probability and weighted value fill in automatically.</t>
  </si>
  <si>
    <t>Always record a next step and a date. A deal without a next step is not really in your pipeline.</t>
  </si>
  <si>
    <t>Enter values excluding GST so your forecast matches your revenue reporting.</t>
  </si>
  <si>
    <t>The Summary sheet shows the number of deals, total value and weighted value by stage, and the weighted forecast by expected close month.</t>
  </si>
  <si>
    <t>Review the pipeline weekly: update stages, chase overdue next steps, and move stale deals to Lost with a reason.</t>
  </si>
  <si>
    <t>Shaded yellow cells are inputs. Everything else is calculated by formulas; avoid typing over them.</t>
  </si>
  <si>
    <t>SMBH Consulting | smbhconsulting.com.au | Version 1.0, updated 2026-11-06. General information only, not financial, legal or tax advice. Check current rules with the ATO, Fair Work or a registered adviser.</t>
  </si>
  <si>
    <t>Pipeline stages</t>
  </si>
  <si>
    <t>Edit the probabilities in yellow. Keep the stage names identical to the Pipeline drop-down.</t>
  </si>
  <si>
    <t>Stage</t>
  </si>
  <si>
    <t>Win probability</t>
  </si>
  <si>
    <t>Exit criteria (what must be true to move on)</t>
  </si>
  <si>
    <t>Lead</t>
  </si>
  <si>
    <t>Contact details and a reason to talk. Not yet qualified.</t>
  </si>
  <si>
    <t>Qualified</t>
  </si>
  <si>
    <t>Confirmed need, budget range, decision maker and timing.</t>
  </si>
  <si>
    <t>Meeting held</t>
  </si>
  <si>
    <t>Discovery done; you understand the problem and success criteria.</t>
  </si>
  <si>
    <t>Proposal sent</t>
  </si>
  <si>
    <t>Written proposal or quote with price and scope delivered.</t>
  </si>
  <si>
    <t>Negotiation</t>
  </si>
  <si>
    <t>Customer has agreed in principle; working through terms.</t>
  </si>
  <si>
    <t>Won</t>
  </si>
  <si>
    <t>Signed agreement or purchase order received.</t>
  </si>
  <si>
    <t>Lost</t>
  </si>
  <si>
    <t>Customer said no or went silent after three follow-ups. Record why.</t>
  </si>
  <si>
    <t>Sales pipeline</t>
  </si>
  <si>
    <t>One row per opportunity. Yellow cells are inputs; probability, weighted value, close month and days overdue are formulas.</t>
  </si>
  <si>
    <t>Opportunity</t>
  </si>
  <si>
    <t>Customer</t>
  </si>
  <si>
    <t>Owner</t>
  </si>
  <si>
    <t>Value (ex GST)</t>
  </si>
  <si>
    <t>Probability</t>
  </si>
  <si>
    <t>Weighted value</t>
  </si>
  <si>
    <t>Expected close</t>
  </si>
  <si>
    <t>Close month</t>
  </si>
  <si>
    <t>Next step</t>
  </si>
  <si>
    <t>Next step due</t>
  </si>
  <si>
    <t>Days overdue</t>
  </si>
  <si>
    <t>Lead source</t>
  </si>
  <si>
    <t>Notes / loss reason</t>
  </si>
  <si>
    <t>Website rebuild</t>
  </si>
  <si>
    <t>Harbour Physio</t>
  </si>
  <si>
    <t>Sam</t>
  </si>
  <si>
    <t>Follow-up call on proposal</t>
  </si>
  <si>
    <t>Referral</t>
  </si>
  <si>
    <t>Monthly bookkeeping</t>
  </si>
  <si>
    <t>Northside Plumbing</t>
  </si>
  <si>
    <t>Priya</t>
  </si>
  <si>
    <t>Book discovery meeting</t>
  </si>
  <si>
    <t>Website enquiry</t>
  </si>
  <si>
    <t>Fit-out stage 2</t>
  </si>
  <si>
    <t>Coastline Cafe Group</t>
  </si>
  <si>
    <t>Send revised terms</t>
  </si>
  <si>
    <t>Existing customer</t>
  </si>
  <si>
    <t>Annual support plan</t>
  </si>
  <si>
    <t>Riverbend Dental</t>
  </si>
  <si>
    <t>Alex</t>
  </si>
  <si>
    <t>Prepare proposal</t>
  </si>
  <si>
    <t>LinkedIn</t>
  </si>
  <si>
    <t>Staff training day</t>
  </si>
  <si>
    <t>Greenfield Logistics</t>
  </si>
  <si>
    <t>Introductory email</t>
  </si>
  <si>
    <t>Trade show</t>
  </si>
  <si>
    <t>Inventory system</t>
  </si>
  <si>
    <t>Bay Hardware</t>
  </si>
  <si>
    <t>Kick-off meeting</t>
  </si>
  <si>
    <t>Pipeline summary</t>
  </si>
  <si>
    <t>Calculated from the Pipeline sheet. No inputs needed.</t>
  </si>
  <si>
    <t>Deals</t>
  </si>
  <si>
    <t>Total value</t>
  </si>
  <si>
    <t>Open pipeline (excludes Won and Lost)</t>
  </si>
  <si>
    <t>Win rate (won ÷ closed)</t>
  </si>
  <si>
    <t>Average deal size (won)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</si>
</sst>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;[Red]-&quot;$&quot;#,##0"/>
    <numFmt numFmtId="165" formatCode="dd/mm/yyyy"/>
    <numFmt numFmtId="166" formatCode="mmm yyyy"/>
  </numFmts>
  <fonts count="9" x14ac:knownFonts="1">
    <font>
      <color theme="1"/>
      <family val="2"/>
      <scheme val="minor"/>
      <sz val="11"/>
      <name val="Calibri"/>
    </font>
    <font>
      <b/>
      <color rgb="FFD4080B"/>
      <sz val="10"/>
    </font>
    <font>
      <b/>
      <color rgb="FF171717"/>
      <sz val="16"/>
    </font>
    <font>
      <i/>
      <color rgb="FF555555"/>
      <sz val="9"/>
    </font>
    <font>
      <b/>
      <sz val="12"/>
    </font>
    <font>
      <b/>
      <color rgb="FFD4080B"/>
    </font>
    <font>
      <i/>
      <color rgb="FF555555"/>
      <sz val="8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2B2B2B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2" borderId="1" xfId="0" applyFill="1" applyBorder="1"/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9" fontId="0" fillId="2" borderId="1" xfId="0" applyNumberFormat="1" applyFill="1" applyBorder="1"/>
    <xf numFmtId="0" fontId="0" fillId="0" borderId="1" xfId="0" applyBorder="1" applyAlignment="1">
      <alignment wrapText="1"/>
    </xf>
    <xf numFmtId="164" fontId="0" fillId="2" borderId="1" xfId="0" applyNumberFormat="1" applyFill="1" applyBorder="1"/>
    <xf numFmtId="9" fontId="0" fillId="0" borderId="1" xfId="0" applyNumberFormat="1" applyBorder="1"/>
    <xf numFmtId="164" fontId="0" fillId="0" borderId="1" xfId="0" applyNumberFormat="1" applyBorder="1"/>
    <xf numFmtId="165" fontId="0" fillId="2" borderId="1" xfId="0" applyNumberFormat="1" applyFill="1" applyBorder="1"/>
    <xf numFmtId="166" fontId="0" fillId="0" borderId="1" xfId="0" applyNumberFormat="1" applyBorder="1"/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/>
    <xf numFmtId="164" fontId="8" fillId="4" borderId="1" xfId="0" applyNumberFormat="1" applyFont="1" applyFill="1" applyBorder="1"/>
    <xf numFmtId="9" fontId="8" fillId="4" borderId="1" xfId="0" applyNumberFormat="1" applyFont="1" applyFill="1" applyBorder="1"/>
  </cellXfs>
  <cellStyles count="1">
    <cellStyle name="Normal" xfId="0" builtinId="0"/>
  </cellStyles>
  <dxfs count="1">
    <dxf>
      <font>
        <b/>
        <color rgb="FFB3060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ht="30" customHeight="1" spans="1:2" x14ac:dyDescent="0.25">
      <c r="A3" s="3" t="s">
        <v>2</v>
      </c>
      <c r="B3" s="3"/>
    </row>
    <row r="5" spans="1:1" x14ac:dyDescent="0.25">
      <c r="A5" s="4" t="s">
        <v>3</v>
      </c>
    </row>
    <row r="6" ht="30" customHeight="1" spans="1:2" x14ac:dyDescent="0.25">
      <c r="A6" s="5">
        <v>1</v>
      </c>
      <c r="B6" s="6" t="s">
        <v>4</v>
      </c>
    </row>
    <row r="7" ht="30" customHeight="1" spans="1:2" x14ac:dyDescent="0.25">
      <c r="A7" s="5">
        <v>2</v>
      </c>
      <c r="B7" s="6" t="s">
        <v>5</v>
      </c>
    </row>
    <row r="8" ht="30" customHeight="1" spans="1:2" x14ac:dyDescent="0.25">
      <c r="A8" s="5">
        <v>3</v>
      </c>
      <c r="B8" s="6" t="s">
        <v>6</v>
      </c>
    </row>
    <row r="9" ht="18" customHeight="1" spans="1:2" x14ac:dyDescent="0.25">
      <c r="A9" s="5">
        <v>4</v>
      </c>
      <c r="B9" s="6" t="s">
        <v>7</v>
      </c>
    </row>
    <row r="10" ht="30" customHeight="1" spans="1:2" x14ac:dyDescent="0.25">
      <c r="A10" s="5">
        <v>5</v>
      </c>
      <c r="B10" s="6" t="s">
        <v>8</v>
      </c>
    </row>
    <row r="11" ht="30" customHeight="1" spans="1:2" x14ac:dyDescent="0.25">
      <c r="A11" s="5">
        <v>6</v>
      </c>
      <c r="B11" s="6" t="s">
        <v>9</v>
      </c>
    </row>
    <row r="13" spans="1:2" x14ac:dyDescent="0.25">
      <c r="A13" s="7"/>
      <c r="B13" t="s">
        <v>10</v>
      </c>
    </row>
    <row r="15" ht="24" customHeight="1" spans="1:2" x14ac:dyDescent="0.25">
      <c r="A15" s="8" t="s">
        <v>11</v>
      </c>
      <c r="B15" s="8"/>
    </row>
  </sheetData>
  <mergeCells count="4">
    <mergeCell ref="A1:B1"/>
    <mergeCell ref="A2:B2"/>
    <mergeCell ref="A3:B3"/>
    <mergeCell ref="A15:B15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Centre&amp;RSales pipeline tracker</oddHeader>
    <oddFooter>&amp;LSMBH Consulting | smbhconsulting.com.au | Version 1.0&amp;RPage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16" customWidth="1"/>
    <col min="3" max="3" width="70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12</v>
      </c>
      <c r="B2" s="2"/>
      <c r="C2" s="2"/>
    </row>
    <row r="3" ht="30" customHeight="1" spans="1:3" x14ac:dyDescent="0.25">
      <c r="A3" s="3" t="s">
        <v>13</v>
      </c>
      <c r="B3" s="3"/>
      <c r="C3" s="3"/>
    </row>
    <row r="5" ht="30" customHeight="1" spans="1:3" x14ac:dyDescent="0.25">
      <c r="A5" s="9" t="s">
        <v>14</v>
      </c>
      <c r="B5" s="10" t="s">
        <v>15</v>
      </c>
      <c r="C5" s="10" t="s">
        <v>16</v>
      </c>
    </row>
    <row r="6" spans="1:3" x14ac:dyDescent="0.25">
      <c r="A6" s="11" t="s">
        <v>17</v>
      </c>
      <c r="B6" s="12">
        <v>0.05</v>
      </c>
      <c r="C6" s="13" t="s">
        <v>18</v>
      </c>
    </row>
    <row r="7" spans="1:3" x14ac:dyDescent="0.25">
      <c r="A7" s="11" t="s">
        <v>19</v>
      </c>
      <c r="B7" s="12">
        <v>0.2</v>
      </c>
      <c r="C7" s="13" t="s">
        <v>20</v>
      </c>
    </row>
    <row r="8" spans="1:3" x14ac:dyDescent="0.25">
      <c r="A8" s="11" t="s">
        <v>21</v>
      </c>
      <c r="B8" s="12">
        <v>0.35</v>
      </c>
      <c r="C8" s="13" t="s">
        <v>22</v>
      </c>
    </row>
    <row r="9" spans="1:3" x14ac:dyDescent="0.25">
      <c r="A9" s="11" t="s">
        <v>23</v>
      </c>
      <c r="B9" s="12">
        <v>0.55</v>
      </c>
      <c r="C9" s="13" t="s">
        <v>24</v>
      </c>
    </row>
    <row r="10" spans="1:3" x14ac:dyDescent="0.25">
      <c r="A10" s="11" t="s">
        <v>25</v>
      </c>
      <c r="B10" s="12">
        <v>0.75</v>
      </c>
      <c r="C10" s="13" t="s">
        <v>26</v>
      </c>
    </row>
    <row r="11" spans="1:3" x14ac:dyDescent="0.25">
      <c r="A11" s="11" t="s">
        <v>27</v>
      </c>
      <c r="B11" s="12">
        <v>1</v>
      </c>
      <c r="C11" s="13" t="s">
        <v>28</v>
      </c>
    </row>
    <row r="12" spans="1:3" x14ac:dyDescent="0.25">
      <c r="A12" s="11" t="s">
        <v>29</v>
      </c>
      <c r="B12" s="12">
        <v>0</v>
      </c>
      <c r="C12" s="13" t="s">
        <v>30</v>
      </c>
    </row>
    <row r="15" ht="24" customHeight="1" spans="1:3" x14ac:dyDescent="0.25">
      <c r="A15" s="8" t="s">
        <v>11</v>
      </c>
      <c r="B15" s="8"/>
      <c r="C15" s="8"/>
    </row>
  </sheetData>
  <mergeCells count="4">
    <mergeCell ref="A1:C1"/>
    <mergeCell ref="A2:C2"/>
    <mergeCell ref="A3:C3"/>
    <mergeCell ref="A15:C15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Centre&amp;RSales pipeline tracker</oddHeader>
    <oddFooter>&amp;LSMBH Consulting | smbhconsulting.com.au | Version 1.0&amp;RPage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12" customWidth="1"/>
    <col min="4" max="4" width="15" customWidth="1"/>
    <col min="5" max="5" width="14" customWidth="1"/>
    <col min="6" max="6" width="12" customWidth="1"/>
    <col min="7" max="8" width="14" customWidth="1"/>
    <col min="9" max="9" width="12" customWidth="1"/>
    <col min="10" max="10" width="30" customWidth="1"/>
    <col min="11" max="11" width="14" customWidth="1"/>
    <col min="12" max="12" width="12" customWidth="1"/>
    <col min="13" max="13" width="16" customWidth="1"/>
    <col min="14" max="14" width="30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30" customHeight="1" spans="1:14" x14ac:dyDescent="0.25">
      <c r="A5" s="9" t="s">
        <v>33</v>
      </c>
      <c r="B5" s="10" t="s">
        <v>34</v>
      </c>
      <c r="C5" s="10" t="s">
        <v>35</v>
      </c>
      <c r="D5" s="10" t="s">
        <v>14</v>
      </c>
      <c r="E5" s="10" t="s">
        <v>36</v>
      </c>
      <c r="F5" s="10" t="s">
        <v>37</v>
      </c>
      <c r="G5" s="10" t="s">
        <v>38</v>
      </c>
      <c r="H5" s="10" t="s">
        <v>39</v>
      </c>
      <c r="I5" s="10" t="s">
        <v>40</v>
      </c>
      <c r="J5" s="10" t="s">
        <v>41</v>
      </c>
      <c r="K5" s="10" t="s">
        <v>42</v>
      </c>
      <c r="L5" s="10" t="s">
        <v>43</v>
      </c>
      <c r="M5" s="10" t="s">
        <v>44</v>
      </c>
      <c r="N5" s="10" t="s">
        <v>45</v>
      </c>
    </row>
    <row r="6" spans="1:14" x14ac:dyDescent="0.25">
      <c r="A6" s="7" t="s">
        <v>46</v>
      </c>
      <c r="B6" s="7" t="s">
        <v>47</v>
      </c>
      <c r="C6" s="7" t="s">
        <v>48</v>
      </c>
      <c r="D6" s="7" t="s">
        <v>23</v>
      </c>
      <c r="E6" s="14">
        <v>18000</v>
      </c>
      <c r="F6" s="15">
        <f>IF(D6="","",IFERROR(VLOOKUP(D6,Stages!$A$6:$B$12,2,FALSE),""))</f>
      </c>
      <c r="G6" s="16">
        <f>IF(OR(E6="",F6=""),"",E6*F6)</f>
      </c>
      <c r="H6" s="17">
        <v>46368</v>
      </c>
      <c r="I6" s="18">
        <f>IF(H6="","",DATE(YEAR(H6),MONTH(H6),1))</f>
      </c>
      <c r="J6" s="7" t="s">
        <v>49</v>
      </c>
      <c r="K6" s="17">
        <v>46338</v>
      </c>
      <c r="L6" s="11">
        <f>IF(OR(K6="",D6="Won",D6="Lost"),"",MAX(0,TODAY()-K6))</f>
      </c>
      <c r="M6" s="7" t="s">
        <v>50</v>
      </c>
      <c r="N6" s="7"/>
    </row>
    <row r="7" spans="1:14" x14ac:dyDescent="0.25">
      <c r="A7" s="7" t="s">
        <v>51</v>
      </c>
      <c r="B7" s="7" t="s">
        <v>52</v>
      </c>
      <c r="C7" s="7" t="s">
        <v>53</v>
      </c>
      <c r="D7" s="7" t="s">
        <v>19</v>
      </c>
      <c r="E7" s="14">
        <v>7200</v>
      </c>
      <c r="F7" s="15">
        <f>IF(D7="","",IFERROR(VLOOKUP(D7,Stages!$A$6:$B$12,2,FALSE),""))</f>
      </c>
      <c r="G7" s="16">
        <f>IF(OR(E7="",F7=""),"",E7*F7)</f>
      </c>
      <c r="H7" s="17">
        <v>46407</v>
      </c>
      <c r="I7" s="18">
        <f>IF(H7="","",DATE(YEAR(H7),MONTH(H7),1))</f>
      </c>
      <c r="J7" s="7" t="s">
        <v>54</v>
      </c>
      <c r="K7" s="17">
        <v>46336</v>
      </c>
      <c r="L7" s="11">
        <f>IF(OR(K7="",D7="Won",D7="Lost"),"",MAX(0,TODAY()-K7))</f>
      </c>
      <c r="M7" s="7" t="s">
        <v>55</v>
      </c>
      <c r="N7" s="7"/>
    </row>
    <row r="8" spans="1:14" x14ac:dyDescent="0.25">
      <c r="A8" s="7" t="s">
        <v>56</v>
      </c>
      <c r="B8" s="7" t="s">
        <v>57</v>
      </c>
      <c r="C8" s="7" t="s">
        <v>48</v>
      </c>
      <c r="D8" s="7" t="s">
        <v>25</v>
      </c>
      <c r="E8" s="14">
        <v>42000</v>
      </c>
      <c r="F8" s="15">
        <f>IF(D8="","",IFERROR(VLOOKUP(D8,Stages!$A$6:$B$12,2,FALSE),""))</f>
      </c>
      <c r="G8" s="16">
        <f>IF(OR(E8="",F8=""),"",E8*F8)</f>
      </c>
      <c r="H8" s="17">
        <v>46354</v>
      </c>
      <c r="I8" s="18">
        <f>IF(H8="","",DATE(YEAR(H8),MONTH(H8),1))</f>
      </c>
      <c r="J8" s="7" t="s">
        <v>58</v>
      </c>
      <c r="K8" s="17">
        <v>46334</v>
      </c>
      <c r="L8" s="11">
        <f>IF(OR(K8="",D8="Won",D8="Lost"),"",MAX(0,TODAY()-K8))</f>
      </c>
      <c r="M8" s="7" t="s">
        <v>59</v>
      </c>
      <c r="N8" s="7"/>
    </row>
    <row r="9" spans="1:14" x14ac:dyDescent="0.25">
      <c r="A9" s="7" t="s">
        <v>60</v>
      </c>
      <c r="B9" s="7" t="s">
        <v>61</v>
      </c>
      <c r="C9" s="7" t="s">
        <v>62</v>
      </c>
      <c r="D9" s="7" t="s">
        <v>21</v>
      </c>
      <c r="E9" s="14">
        <v>12500</v>
      </c>
      <c r="F9" s="15">
        <f>IF(D9="","",IFERROR(VLOOKUP(D9,Stages!$A$6:$B$12,2,FALSE),""))</f>
      </c>
      <c r="G9" s="16">
        <f>IF(OR(E9="",F9=""),"",E9*F9)</f>
      </c>
      <c r="H9" s="17">
        <v>46433</v>
      </c>
      <c r="I9" s="18">
        <f>IF(H9="","",DATE(YEAR(H9),MONTH(H9),1))</f>
      </c>
      <c r="J9" s="7" t="s">
        <v>63</v>
      </c>
      <c r="K9" s="17">
        <v>46340</v>
      </c>
      <c r="L9" s="11">
        <f>IF(OR(K9="",D9="Won",D9="Lost"),"",MAX(0,TODAY()-K9))</f>
      </c>
      <c r="M9" s="7" t="s">
        <v>64</v>
      </c>
      <c r="N9" s="7"/>
    </row>
    <row r="10" spans="1:14" x14ac:dyDescent="0.25">
      <c r="A10" s="7" t="s">
        <v>65</v>
      </c>
      <c r="B10" s="7" t="s">
        <v>66</v>
      </c>
      <c r="C10" s="7" t="s">
        <v>53</v>
      </c>
      <c r="D10" s="7" t="s">
        <v>17</v>
      </c>
      <c r="E10" s="14">
        <v>4500</v>
      </c>
      <c r="F10" s="15">
        <f>IF(D10="","",IFERROR(VLOOKUP(D10,Stages!$A$6:$B$12,2,FALSE),""))</f>
      </c>
      <c r="G10" s="16">
        <f>IF(OR(E10="",F10=""),"",E10*F10)</f>
      </c>
      <c r="H10" s="17">
        <v>46447</v>
      </c>
      <c r="I10" s="18">
        <f>IF(H10="","",DATE(YEAR(H10),MONTH(H10),1))</f>
      </c>
      <c r="J10" s="7" t="s">
        <v>67</v>
      </c>
      <c r="K10" s="17">
        <v>46337</v>
      </c>
      <c r="L10" s="11">
        <f>IF(OR(K10="",D10="Won",D10="Lost"),"",MAX(0,TODAY()-K10))</f>
      </c>
      <c r="M10" s="7" t="s">
        <v>68</v>
      </c>
      <c r="N10" s="7"/>
    </row>
    <row r="11" spans="1:14" x14ac:dyDescent="0.25">
      <c r="A11" s="7" t="s">
        <v>69</v>
      </c>
      <c r="B11" s="7" t="s">
        <v>70</v>
      </c>
      <c r="C11" s="7" t="s">
        <v>62</v>
      </c>
      <c r="D11" s="7" t="s">
        <v>27</v>
      </c>
      <c r="E11" s="14">
        <v>26000</v>
      </c>
      <c r="F11" s="15">
        <f>IF(D11="","",IFERROR(VLOOKUP(D11,Stages!$A$6:$B$12,2,FALSE),""))</f>
      </c>
      <c r="G11" s="16">
        <f>IF(OR(E11="",F11=""),"",E11*F11)</f>
      </c>
      <c r="H11" s="17">
        <v>46325</v>
      </c>
      <c r="I11" s="18">
        <f>IF(H11="","",DATE(YEAR(H11),MONTH(H11),1))</f>
      </c>
      <c r="J11" s="7" t="s">
        <v>71</v>
      </c>
      <c r="K11" s="17">
        <v>46335</v>
      </c>
      <c r="L11" s="11">
        <f>IF(OR(K11="",D11="Won",D11="Lost"),"",MAX(0,TODAY()-K11))</f>
      </c>
      <c r="M11" s="7" t="s">
        <v>50</v>
      </c>
      <c r="N11" s="7"/>
    </row>
    <row r="12" spans="1:14" x14ac:dyDescent="0.25">
      <c r="A12" s="7"/>
      <c r="B12" s="7"/>
      <c r="C12" s="7"/>
      <c r="D12" s="7"/>
      <c r="E12" s="14"/>
      <c r="F12" s="15">
        <f>IF(D12="","",IFERROR(VLOOKUP(D12,Stages!$A$6:$B$12,2,FALSE),""))</f>
      </c>
      <c r="G12" s="16">
        <f>IF(OR(E12="",F12=""),"",E12*F12)</f>
      </c>
      <c r="H12" s="17"/>
      <c r="I12" s="18">
        <f>IF(H12="","",DATE(YEAR(H12),MONTH(H12),1))</f>
      </c>
      <c r="J12" s="7"/>
      <c r="K12" s="17"/>
      <c r="L12" s="11">
        <f>IF(OR(K12="",D12="Won",D12="Lost"),"",MAX(0,TODAY()-K12))</f>
      </c>
      <c r="M12" s="7"/>
      <c r="N12" s="7"/>
    </row>
    <row r="13" spans="1:14" x14ac:dyDescent="0.25">
      <c r="A13" s="7"/>
      <c r="B13" s="7"/>
      <c r="C13" s="7"/>
      <c r="D13" s="7"/>
      <c r="E13" s="14"/>
      <c r="F13" s="15">
        <f>IF(D13="","",IFERROR(VLOOKUP(D13,Stages!$A$6:$B$12,2,FALSE),""))</f>
      </c>
      <c r="G13" s="16">
        <f>IF(OR(E13="",F13=""),"",E13*F13)</f>
      </c>
      <c r="H13" s="17"/>
      <c r="I13" s="18">
        <f>IF(H13="","",DATE(YEAR(H13),MONTH(H13),1))</f>
      </c>
      <c r="J13" s="7"/>
      <c r="K13" s="17"/>
      <c r="L13" s="11">
        <f>IF(OR(K13="",D13="Won",D13="Lost"),"",MAX(0,TODAY()-K13))</f>
      </c>
      <c r="M13" s="7"/>
      <c r="N13" s="7"/>
    </row>
    <row r="14" spans="1:14" x14ac:dyDescent="0.25">
      <c r="A14" s="7"/>
      <c r="B14" s="7"/>
      <c r="C14" s="7"/>
      <c r="D14" s="7"/>
      <c r="E14" s="14"/>
      <c r="F14" s="15">
        <f>IF(D14="","",IFERROR(VLOOKUP(D14,Stages!$A$6:$B$12,2,FALSE),""))</f>
      </c>
      <c r="G14" s="16">
        <f>IF(OR(E14="",F14=""),"",E14*F14)</f>
      </c>
      <c r="H14" s="17"/>
      <c r="I14" s="18">
        <f>IF(H14="","",DATE(YEAR(H14),MONTH(H14),1))</f>
      </c>
      <c r="J14" s="7"/>
      <c r="K14" s="17"/>
      <c r="L14" s="11">
        <f>IF(OR(K14="",D14="Won",D14="Lost"),"",MAX(0,TODAY()-K14))</f>
      </c>
      <c r="M14" s="7"/>
      <c r="N14" s="7"/>
    </row>
    <row r="15" spans="1:14" x14ac:dyDescent="0.25">
      <c r="A15" s="7"/>
      <c r="B15" s="7"/>
      <c r="C15" s="7"/>
      <c r="D15" s="7"/>
      <c r="E15" s="14"/>
      <c r="F15" s="15">
        <f>IF(D15="","",IFERROR(VLOOKUP(D15,Stages!$A$6:$B$12,2,FALSE),""))</f>
      </c>
      <c r="G15" s="16">
        <f>IF(OR(E15="",F15=""),"",E15*F15)</f>
      </c>
      <c r="H15" s="17"/>
      <c r="I15" s="18">
        <f>IF(H15="","",DATE(YEAR(H15),MONTH(H15),1))</f>
      </c>
      <c r="J15" s="7"/>
      <c r="K15" s="17"/>
      <c r="L15" s="11">
        <f>IF(OR(K15="",D15="Won",D15="Lost"),"",MAX(0,TODAY()-K15))</f>
      </c>
      <c r="M15" s="7"/>
      <c r="N15" s="7"/>
    </row>
    <row r="16" spans="1:14" x14ac:dyDescent="0.25">
      <c r="A16" s="7"/>
      <c r="B16" s="7"/>
      <c r="C16" s="7"/>
      <c r="D16" s="7"/>
      <c r="E16" s="14"/>
      <c r="F16" s="15">
        <f>IF(D16="","",IFERROR(VLOOKUP(D16,Stages!$A$6:$B$12,2,FALSE),""))</f>
      </c>
      <c r="G16" s="16">
        <f>IF(OR(E16="",F16=""),"",E16*F16)</f>
      </c>
      <c r="H16" s="17"/>
      <c r="I16" s="18">
        <f>IF(H16="","",DATE(YEAR(H16),MONTH(H16),1))</f>
      </c>
      <c r="J16" s="7"/>
      <c r="K16" s="17"/>
      <c r="L16" s="11">
        <f>IF(OR(K16="",D16="Won",D16="Lost"),"",MAX(0,TODAY()-K16))</f>
      </c>
      <c r="M16" s="7"/>
      <c r="N16" s="7"/>
    </row>
    <row r="17" spans="1:14" x14ac:dyDescent="0.25">
      <c r="A17" s="7"/>
      <c r="B17" s="7"/>
      <c r="C17" s="7"/>
      <c r="D17" s="7"/>
      <c r="E17" s="14"/>
      <c r="F17" s="15">
        <f>IF(D17="","",IFERROR(VLOOKUP(D17,Stages!$A$6:$B$12,2,FALSE),""))</f>
      </c>
      <c r="G17" s="16">
        <f>IF(OR(E17="",F17=""),"",E17*F17)</f>
      </c>
      <c r="H17" s="17"/>
      <c r="I17" s="18">
        <f>IF(H17="","",DATE(YEAR(H17),MONTH(H17),1))</f>
      </c>
      <c r="J17" s="7"/>
      <c r="K17" s="17"/>
      <c r="L17" s="11">
        <f>IF(OR(K17="",D17="Won",D17="Lost"),"",MAX(0,TODAY()-K17))</f>
      </c>
      <c r="M17" s="7"/>
      <c r="N17" s="7"/>
    </row>
    <row r="18" spans="1:14" x14ac:dyDescent="0.25">
      <c r="A18" s="7"/>
      <c r="B18" s="7"/>
      <c r="C18" s="7"/>
      <c r="D18" s="7"/>
      <c r="E18" s="14"/>
      <c r="F18" s="15">
        <f>IF(D18="","",IFERROR(VLOOKUP(D18,Stages!$A$6:$B$12,2,FALSE),""))</f>
      </c>
      <c r="G18" s="16">
        <f>IF(OR(E18="",F18=""),"",E18*F18)</f>
      </c>
      <c r="H18" s="17"/>
      <c r="I18" s="18">
        <f>IF(H18="","",DATE(YEAR(H18),MONTH(H18),1))</f>
      </c>
      <c r="J18" s="7"/>
      <c r="K18" s="17"/>
      <c r="L18" s="11">
        <f>IF(OR(K18="",D18="Won",D18="Lost"),"",MAX(0,TODAY()-K18))</f>
      </c>
      <c r="M18" s="7"/>
      <c r="N18" s="7"/>
    </row>
    <row r="19" spans="1:14" x14ac:dyDescent="0.25">
      <c r="A19" s="7"/>
      <c r="B19" s="7"/>
      <c r="C19" s="7"/>
      <c r="D19" s="7"/>
      <c r="E19" s="14"/>
      <c r="F19" s="15">
        <f>IF(D19="","",IFERROR(VLOOKUP(D19,Stages!$A$6:$B$12,2,FALSE),""))</f>
      </c>
      <c r="G19" s="16">
        <f>IF(OR(E19="",F19=""),"",E19*F19)</f>
      </c>
      <c r="H19" s="17"/>
      <c r="I19" s="18">
        <f>IF(H19="","",DATE(YEAR(H19),MONTH(H19),1))</f>
      </c>
      <c r="J19" s="7"/>
      <c r="K19" s="17"/>
      <c r="L19" s="11">
        <f>IF(OR(K19="",D19="Won",D19="Lost"),"",MAX(0,TODAY()-K19))</f>
      </c>
      <c r="M19" s="7"/>
      <c r="N19" s="7"/>
    </row>
    <row r="20" spans="1:14" x14ac:dyDescent="0.25">
      <c r="A20" s="7"/>
      <c r="B20" s="7"/>
      <c r="C20" s="7"/>
      <c r="D20" s="7"/>
      <c r="E20" s="14"/>
      <c r="F20" s="15">
        <f>IF(D20="","",IFERROR(VLOOKUP(D20,Stages!$A$6:$B$12,2,FALSE),""))</f>
      </c>
      <c r="G20" s="16">
        <f>IF(OR(E20="",F20=""),"",E20*F20)</f>
      </c>
      <c r="H20" s="17"/>
      <c r="I20" s="18">
        <f>IF(H20="","",DATE(YEAR(H20),MONTH(H20),1))</f>
      </c>
      <c r="J20" s="7"/>
      <c r="K20" s="17"/>
      <c r="L20" s="11">
        <f>IF(OR(K20="",D20="Won",D20="Lost"),"",MAX(0,TODAY()-K20))</f>
      </c>
      <c r="M20" s="7"/>
      <c r="N20" s="7"/>
    </row>
    <row r="21" spans="1:14" x14ac:dyDescent="0.25">
      <c r="A21" s="7"/>
      <c r="B21" s="7"/>
      <c r="C21" s="7"/>
      <c r="D21" s="7"/>
      <c r="E21" s="14"/>
      <c r="F21" s="15">
        <f>IF(D21="","",IFERROR(VLOOKUP(D21,Stages!$A$6:$B$12,2,FALSE),""))</f>
      </c>
      <c r="G21" s="16">
        <f>IF(OR(E21="",F21=""),"",E21*F21)</f>
      </c>
      <c r="H21" s="17"/>
      <c r="I21" s="18">
        <f>IF(H21="","",DATE(YEAR(H21),MONTH(H21),1))</f>
      </c>
      <c r="J21" s="7"/>
      <c r="K21" s="17"/>
      <c r="L21" s="11">
        <f>IF(OR(K21="",D21="Won",D21="Lost"),"",MAX(0,TODAY()-K21))</f>
      </c>
      <c r="M21" s="7"/>
      <c r="N21" s="7"/>
    </row>
    <row r="22" spans="1:14" x14ac:dyDescent="0.25">
      <c r="A22" s="7"/>
      <c r="B22" s="7"/>
      <c r="C22" s="7"/>
      <c r="D22" s="7"/>
      <c r="E22" s="14"/>
      <c r="F22" s="15">
        <f>IF(D22="","",IFERROR(VLOOKUP(D22,Stages!$A$6:$B$12,2,FALSE),""))</f>
      </c>
      <c r="G22" s="16">
        <f>IF(OR(E22="",F22=""),"",E22*F22)</f>
      </c>
      <c r="H22" s="17"/>
      <c r="I22" s="18">
        <f>IF(H22="","",DATE(YEAR(H22),MONTH(H22),1))</f>
      </c>
      <c r="J22" s="7"/>
      <c r="K22" s="17"/>
      <c r="L22" s="11">
        <f>IF(OR(K22="",D22="Won",D22="Lost"),"",MAX(0,TODAY()-K22))</f>
      </c>
      <c r="M22" s="7"/>
      <c r="N22" s="7"/>
    </row>
    <row r="23" spans="1:14" x14ac:dyDescent="0.25">
      <c r="A23" s="7"/>
      <c r="B23" s="7"/>
      <c r="C23" s="7"/>
      <c r="D23" s="7"/>
      <c r="E23" s="14"/>
      <c r="F23" s="15">
        <f>IF(D23="","",IFERROR(VLOOKUP(D23,Stages!$A$6:$B$12,2,FALSE),""))</f>
      </c>
      <c r="G23" s="16">
        <f>IF(OR(E23="",F23=""),"",E23*F23)</f>
      </c>
      <c r="H23" s="17"/>
      <c r="I23" s="18">
        <f>IF(H23="","",DATE(YEAR(H23),MONTH(H23),1))</f>
      </c>
      <c r="J23" s="7"/>
      <c r="K23" s="17"/>
      <c r="L23" s="11">
        <f>IF(OR(K23="",D23="Won",D23="Lost"),"",MAX(0,TODAY()-K23))</f>
      </c>
      <c r="M23" s="7"/>
      <c r="N23" s="7"/>
    </row>
    <row r="24" spans="1:14" x14ac:dyDescent="0.25">
      <c r="A24" s="7"/>
      <c r="B24" s="7"/>
      <c r="C24" s="7"/>
      <c r="D24" s="7"/>
      <c r="E24" s="14"/>
      <c r="F24" s="15">
        <f>IF(D24="","",IFERROR(VLOOKUP(D24,Stages!$A$6:$B$12,2,FALSE),""))</f>
      </c>
      <c r="G24" s="16">
        <f>IF(OR(E24="",F24=""),"",E24*F24)</f>
      </c>
      <c r="H24" s="17"/>
      <c r="I24" s="18">
        <f>IF(H24="","",DATE(YEAR(H24),MONTH(H24),1))</f>
      </c>
      <c r="J24" s="7"/>
      <c r="K24" s="17"/>
      <c r="L24" s="11">
        <f>IF(OR(K24="",D24="Won",D24="Lost"),"",MAX(0,TODAY()-K24))</f>
      </c>
      <c r="M24" s="7"/>
      <c r="N24" s="7"/>
    </row>
    <row r="25" spans="1:14" x14ac:dyDescent="0.25">
      <c r="A25" s="7"/>
      <c r="B25" s="7"/>
      <c r="C25" s="7"/>
      <c r="D25" s="7"/>
      <c r="E25" s="14"/>
      <c r="F25" s="15">
        <f>IF(D25="","",IFERROR(VLOOKUP(D25,Stages!$A$6:$B$12,2,FALSE),""))</f>
      </c>
      <c r="G25" s="16">
        <f>IF(OR(E25="",F25=""),"",E25*F25)</f>
      </c>
      <c r="H25" s="17"/>
      <c r="I25" s="18">
        <f>IF(H25="","",DATE(YEAR(H25),MONTH(H25),1))</f>
      </c>
      <c r="J25" s="7"/>
      <c r="K25" s="17"/>
      <c r="L25" s="11">
        <f>IF(OR(K25="",D25="Won",D25="Lost"),"",MAX(0,TODAY()-K25))</f>
      </c>
      <c r="M25" s="7"/>
      <c r="N25" s="7"/>
    </row>
    <row r="26" spans="1:14" x14ac:dyDescent="0.25">
      <c r="A26" s="7"/>
      <c r="B26" s="7"/>
      <c r="C26" s="7"/>
      <c r="D26" s="7"/>
      <c r="E26" s="14"/>
      <c r="F26" s="15">
        <f>IF(D26="","",IFERROR(VLOOKUP(D26,Stages!$A$6:$B$12,2,FALSE),""))</f>
      </c>
      <c r="G26" s="16">
        <f>IF(OR(E26="",F26=""),"",E26*F26)</f>
      </c>
      <c r="H26" s="17"/>
      <c r="I26" s="18">
        <f>IF(H26="","",DATE(YEAR(H26),MONTH(H26),1))</f>
      </c>
      <c r="J26" s="7"/>
      <c r="K26" s="17"/>
      <c r="L26" s="11">
        <f>IF(OR(K26="",D26="Won",D26="Lost"),"",MAX(0,TODAY()-K26))</f>
      </c>
      <c r="M26" s="7"/>
      <c r="N26" s="7"/>
    </row>
    <row r="27" spans="1:14" x14ac:dyDescent="0.25">
      <c r="A27" s="7"/>
      <c r="B27" s="7"/>
      <c r="C27" s="7"/>
      <c r="D27" s="7"/>
      <c r="E27" s="14"/>
      <c r="F27" s="15">
        <f>IF(D27="","",IFERROR(VLOOKUP(D27,Stages!$A$6:$B$12,2,FALSE),""))</f>
      </c>
      <c r="G27" s="16">
        <f>IF(OR(E27="",F27=""),"",E27*F27)</f>
      </c>
      <c r="H27" s="17"/>
      <c r="I27" s="18">
        <f>IF(H27="","",DATE(YEAR(H27),MONTH(H27),1))</f>
      </c>
      <c r="J27" s="7"/>
      <c r="K27" s="17"/>
      <c r="L27" s="11">
        <f>IF(OR(K27="",D27="Won",D27="Lost"),"",MAX(0,TODAY()-K27))</f>
      </c>
      <c r="M27" s="7"/>
      <c r="N27" s="7"/>
    </row>
    <row r="28" spans="1:14" x14ac:dyDescent="0.25">
      <c r="A28" s="7"/>
      <c r="B28" s="7"/>
      <c r="C28" s="7"/>
      <c r="D28" s="7"/>
      <c r="E28" s="14"/>
      <c r="F28" s="15">
        <f>IF(D28="","",IFERROR(VLOOKUP(D28,Stages!$A$6:$B$12,2,FALSE),""))</f>
      </c>
      <c r="G28" s="16">
        <f>IF(OR(E28="",F28=""),"",E28*F28)</f>
      </c>
      <c r="H28" s="17"/>
      <c r="I28" s="18">
        <f>IF(H28="","",DATE(YEAR(H28),MONTH(H28),1))</f>
      </c>
      <c r="J28" s="7"/>
      <c r="K28" s="17"/>
      <c r="L28" s="11">
        <f>IF(OR(K28="",D28="Won",D28="Lost"),"",MAX(0,TODAY()-K28))</f>
      </c>
      <c r="M28" s="7"/>
      <c r="N28" s="7"/>
    </row>
    <row r="29" spans="1:14" x14ac:dyDescent="0.25">
      <c r="A29" s="7"/>
      <c r="B29" s="7"/>
      <c r="C29" s="7"/>
      <c r="D29" s="7"/>
      <c r="E29" s="14"/>
      <c r="F29" s="15">
        <f>IF(D29="","",IFERROR(VLOOKUP(D29,Stages!$A$6:$B$12,2,FALSE),""))</f>
      </c>
      <c r="G29" s="16">
        <f>IF(OR(E29="",F29=""),"",E29*F29)</f>
      </c>
      <c r="H29" s="17"/>
      <c r="I29" s="18">
        <f>IF(H29="","",DATE(YEAR(H29),MONTH(H29),1))</f>
      </c>
      <c r="J29" s="7"/>
      <c r="K29" s="17"/>
      <c r="L29" s="11">
        <f>IF(OR(K29="",D29="Won",D29="Lost"),"",MAX(0,TODAY()-K29))</f>
      </c>
      <c r="M29" s="7"/>
      <c r="N29" s="7"/>
    </row>
    <row r="30" spans="1:14" x14ac:dyDescent="0.25">
      <c r="A30" s="7"/>
      <c r="B30" s="7"/>
      <c r="C30" s="7"/>
      <c r="D30" s="7"/>
      <c r="E30" s="14"/>
      <c r="F30" s="15">
        <f>IF(D30="","",IFERROR(VLOOKUP(D30,Stages!$A$6:$B$12,2,FALSE),""))</f>
      </c>
      <c r="G30" s="16">
        <f>IF(OR(E30="",F30=""),"",E30*F30)</f>
      </c>
      <c r="H30" s="17"/>
      <c r="I30" s="18">
        <f>IF(H30="","",DATE(YEAR(H30),MONTH(H30),1))</f>
      </c>
      <c r="J30" s="7"/>
      <c r="K30" s="17"/>
      <c r="L30" s="11">
        <f>IF(OR(K30="",D30="Won",D30="Lost"),"",MAX(0,TODAY()-K30))</f>
      </c>
      <c r="M30" s="7"/>
      <c r="N30" s="7"/>
    </row>
    <row r="31" spans="1:14" x14ac:dyDescent="0.25">
      <c r="A31" s="7"/>
      <c r="B31" s="7"/>
      <c r="C31" s="7"/>
      <c r="D31" s="7"/>
      <c r="E31" s="14"/>
      <c r="F31" s="15">
        <f>IF(D31="","",IFERROR(VLOOKUP(D31,Stages!$A$6:$B$12,2,FALSE),""))</f>
      </c>
      <c r="G31" s="16">
        <f>IF(OR(E31="",F31=""),"",E31*F31)</f>
      </c>
      <c r="H31" s="17"/>
      <c r="I31" s="18">
        <f>IF(H31="","",DATE(YEAR(H31),MONTH(H31),1))</f>
      </c>
      <c r="J31" s="7"/>
      <c r="K31" s="17"/>
      <c r="L31" s="11">
        <f>IF(OR(K31="",D31="Won",D31="Lost"),"",MAX(0,TODAY()-K31))</f>
      </c>
      <c r="M31" s="7"/>
      <c r="N31" s="7"/>
    </row>
    <row r="32" spans="1:14" x14ac:dyDescent="0.25">
      <c r="A32" s="7"/>
      <c r="B32" s="7"/>
      <c r="C32" s="7"/>
      <c r="D32" s="7"/>
      <c r="E32" s="14"/>
      <c r="F32" s="15">
        <f>IF(D32="","",IFERROR(VLOOKUP(D32,Stages!$A$6:$B$12,2,FALSE),""))</f>
      </c>
      <c r="G32" s="16">
        <f>IF(OR(E32="",F32=""),"",E32*F32)</f>
      </c>
      <c r="H32" s="17"/>
      <c r="I32" s="18">
        <f>IF(H32="","",DATE(YEAR(H32),MONTH(H32),1))</f>
      </c>
      <c r="J32" s="7"/>
      <c r="K32" s="17"/>
      <c r="L32" s="11">
        <f>IF(OR(K32="",D32="Won",D32="Lost"),"",MAX(0,TODAY()-K32))</f>
      </c>
      <c r="M32" s="7"/>
      <c r="N32" s="7"/>
    </row>
    <row r="33" spans="1:14" x14ac:dyDescent="0.25">
      <c r="A33" s="7"/>
      <c r="B33" s="7"/>
      <c r="C33" s="7"/>
      <c r="D33" s="7"/>
      <c r="E33" s="14"/>
      <c r="F33" s="15">
        <f>IF(D33="","",IFERROR(VLOOKUP(D33,Stages!$A$6:$B$12,2,FALSE),""))</f>
      </c>
      <c r="G33" s="16">
        <f>IF(OR(E33="",F33=""),"",E33*F33)</f>
      </c>
      <c r="H33" s="17"/>
      <c r="I33" s="18">
        <f>IF(H33="","",DATE(YEAR(H33),MONTH(H33),1))</f>
      </c>
      <c r="J33" s="7"/>
      <c r="K33" s="17"/>
      <c r="L33" s="11">
        <f>IF(OR(K33="",D33="Won",D33="Lost"),"",MAX(0,TODAY()-K33))</f>
      </c>
      <c r="M33" s="7"/>
      <c r="N33" s="7"/>
    </row>
    <row r="34" spans="1:14" x14ac:dyDescent="0.25">
      <c r="A34" s="7"/>
      <c r="B34" s="7"/>
      <c r="C34" s="7"/>
      <c r="D34" s="7"/>
      <c r="E34" s="14"/>
      <c r="F34" s="15">
        <f>IF(D34="","",IFERROR(VLOOKUP(D34,Stages!$A$6:$B$12,2,FALSE),""))</f>
      </c>
      <c r="G34" s="16">
        <f>IF(OR(E34="",F34=""),"",E34*F34)</f>
      </c>
      <c r="H34" s="17"/>
      <c r="I34" s="18">
        <f>IF(H34="","",DATE(YEAR(H34),MONTH(H34),1))</f>
      </c>
      <c r="J34" s="7"/>
      <c r="K34" s="17"/>
      <c r="L34" s="11">
        <f>IF(OR(K34="",D34="Won",D34="Lost"),"",MAX(0,TODAY()-K34))</f>
      </c>
      <c r="M34" s="7"/>
      <c r="N34" s="7"/>
    </row>
    <row r="35" spans="1:14" x14ac:dyDescent="0.25">
      <c r="A35" s="7"/>
      <c r="B35" s="7"/>
      <c r="C35" s="7"/>
      <c r="D35" s="7"/>
      <c r="E35" s="14"/>
      <c r="F35" s="15">
        <f>IF(D35="","",IFERROR(VLOOKUP(D35,Stages!$A$6:$B$12,2,FALSE),""))</f>
      </c>
      <c r="G35" s="16">
        <f>IF(OR(E35="",F35=""),"",E35*F35)</f>
      </c>
      <c r="H35" s="17"/>
      <c r="I35" s="18">
        <f>IF(H35="","",DATE(YEAR(H35),MONTH(H35),1))</f>
      </c>
      <c r="J35" s="7"/>
      <c r="K35" s="17"/>
      <c r="L35" s="11">
        <f>IF(OR(K35="",D35="Won",D35="Lost"),"",MAX(0,TODAY()-K35))</f>
      </c>
      <c r="M35" s="7"/>
      <c r="N35" s="7"/>
    </row>
    <row r="36" spans="1:14" x14ac:dyDescent="0.25">
      <c r="A36" s="7"/>
      <c r="B36" s="7"/>
      <c r="C36" s="7"/>
      <c r="D36" s="7"/>
      <c r="E36" s="14"/>
      <c r="F36" s="15">
        <f>IF(D36="","",IFERROR(VLOOKUP(D36,Stages!$A$6:$B$12,2,FALSE),""))</f>
      </c>
      <c r="G36" s="16">
        <f>IF(OR(E36="",F36=""),"",E36*F36)</f>
      </c>
      <c r="H36" s="17"/>
      <c r="I36" s="18">
        <f>IF(H36="","",DATE(YEAR(H36),MONTH(H36),1))</f>
      </c>
      <c r="J36" s="7"/>
      <c r="K36" s="17"/>
      <c r="L36" s="11">
        <f>IF(OR(K36="",D36="Won",D36="Lost"),"",MAX(0,TODAY()-K36))</f>
      </c>
      <c r="M36" s="7"/>
      <c r="N36" s="7"/>
    </row>
    <row r="37" spans="1:14" x14ac:dyDescent="0.25">
      <c r="A37" s="7"/>
      <c r="B37" s="7"/>
      <c r="C37" s="7"/>
      <c r="D37" s="7"/>
      <c r="E37" s="14"/>
      <c r="F37" s="15">
        <f>IF(D37="","",IFERROR(VLOOKUP(D37,Stages!$A$6:$B$12,2,FALSE),""))</f>
      </c>
      <c r="G37" s="16">
        <f>IF(OR(E37="",F37=""),"",E37*F37)</f>
      </c>
      <c r="H37" s="17"/>
      <c r="I37" s="18">
        <f>IF(H37="","",DATE(YEAR(H37),MONTH(H37),1))</f>
      </c>
      <c r="J37" s="7"/>
      <c r="K37" s="17"/>
      <c r="L37" s="11">
        <f>IF(OR(K37="",D37="Won",D37="Lost"),"",MAX(0,TODAY()-K37))</f>
      </c>
      <c r="M37" s="7"/>
      <c r="N37" s="7"/>
    </row>
    <row r="38" spans="1:14" x14ac:dyDescent="0.25">
      <c r="A38" s="7"/>
      <c r="B38" s="7"/>
      <c r="C38" s="7"/>
      <c r="D38" s="7"/>
      <c r="E38" s="14"/>
      <c r="F38" s="15">
        <f>IF(D38="","",IFERROR(VLOOKUP(D38,Stages!$A$6:$B$12,2,FALSE),""))</f>
      </c>
      <c r="G38" s="16">
        <f>IF(OR(E38="",F38=""),"",E38*F38)</f>
      </c>
      <c r="H38" s="17"/>
      <c r="I38" s="18">
        <f>IF(H38="","",DATE(YEAR(H38),MONTH(H38),1))</f>
      </c>
      <c r="J38" s="7"/>
      <c r="K38" s="17"/>
      <c r="L38" s="11">
        <f>IF(OR(K38="",D38="Won",D38="Lost"),"",MAX(0,TODAY()-K38))</f>
      </c>
      <c r="M38" s="7"/>
      <c r="N38" s="7"/>
    </row>
    <row r="39" spans="1:14" x14ac:dyDescent="0.25">
      <c r="A39" s="7"/>
      <c r="B39" s="7"/>
      <c r="C39" s="7"/>
      <c r="D39" s="7"/>
      <c r="E39" s="14"/>
      <c r="F39" s="15">
        <f>IF(D39="","",IFERROR(VLOOKUP(D39,Stages!$A$6:$B$12,2,FALSE),""))</f>
      </c>
      <c r="G39" s="16">
        <f>IF(OR(E39="",F39=""),"",E39*F39)</f>
      </c>
      <c r="H39" s="17"/>
      <c r="I39" s="18">
        <f>IF(H39="","",DATE(YEAR(H39),MONTH(H39),1))</f>
      </c>
      <c r="J39" s="7"/>
      <c r="K39" s="17"/>
      <c r="L39" s="11">
        <f>IF(OR(K39="",D39="Won",D39="Lost"),"",MAX(0,TODAY()-K39))</f>
      </c>
      <c r="M39" s="7"/>
      <c r="N39" s="7"/>
    </row>
    <row r="40" spans="1:14" x14ac:dyDescent="0.25">
      <c r="A40" s="7"/>
      <c r="B40" s="7"/>
      <c r="C40" s="7"/>
      <c r="D40" s="7"/>
      <c r="E40" s="14"/>
      <c r="F40" s="15">
        <f>IF(D40="","",IFERROR(VLOOKUP(D40,Stages!$A$6:$B$12,2,FALSE),""))</f>
      </c>
      <c r="G40" s="16">
        <f>IF(OR(E40="",F40=""),"",E40*F40)</f>
      </c>
      <c r="H40" s="17"/>
      <c r="I40" s="18">
        <f>IF(H40="","",DATE(YEAR(H40),MONTH(H40),1))</f>
      </c>
      <c r="J40" s="7"/>
      <c r="K40" s="17"/>
      <c r="L40" s="11">
        <f>IF(OR(K40="",D40="Won",D40="Lost"),"",MAX(0,TODAY()-K40))</f>
      </c>
      <c r="M40" s="7"/>
      <c r="N40" s="7"/>
    </row>
    <row r="41" spans="1:14" x14ac:dyDescent="0.25">
      <c r="A41" s="7"/>
      <c r="B41" s="7"/>
      <c r="C41" s="7"/>
      <c r="D41" s="7"/>
      <c r="E41" s="14"/>
      <c r="F41" s="15">
        <f>IF(D41="","",IFERROR(VLOOKUP(D41,Stages!$A$6:$B$12,2,FALSE),""))</f>
      </c>
      <c r="G41" s="16">
        <f>IF(OR(E41="",F41=""),"",E41*F41)</f>
      </c>
      <c r="H41" s="17"/>
      <c r="I41" s="18">
        <f>IF(H41="","",DATE(YEAR(H41),MONTH(H41),1))</f>
      </c>
      <c r="J41" s="7"/>
      <c r="K41" s="17"/>
      <c r="L41" s="11">
        <f>IF(OR(K41="",D41="Won",D41="Lost"),"",MAX(0,TODAY()-K41))</f>
      </c>
      <c r="M41" s="7"/>
      <c r="N41" s="7"/>
    </row>
    <row r="42" spans="1:14" x14ac:dyDescent="0.25">
      <c r="A42" s="7"/>
      <c r="B42" s="7"/>
      <c r="C42" s="7"/>
      <c r="D42" s="7"/>
      <c r="E42" s="14"/>
      <c r="F42" s="15">
        <f>IF(D42="","",IFERROR(VLOOKUP(D42,Stages!$A$6:$B$12,2,FALSE),""))</f>
      </c>
      <c r="G42" s="16">
        <f>IF(OR(E42="",F42=""),"",E42*F42)</f>
      </c>
      <c r="H42" s="17"/>
      <c r="I42" s="18">
        <f>IF(H42="","",DATE(YEAR(H42),MONTH(H42),1))</f>
      </c>
      <c r="J42" s="7"/>
      <c r="K42" s="17"/>
      <c r="L42" s="11">
        <f>IF(OR(K42="",D42="Won",D42="Lost"),"",MAX(0,TODAY()-K42))</f>
      </c>
      <c r="M42" s="7"/>
      <c r="N42" s="7"/>
    </row>
    <row r="43" spans="1:14" x14ac:dyDescent="0.25">
      <c r="A43" s="7"/>
      <c r="B43" s="7"/>
      <c r="C43" s="7"/>
      <c r="D43" s="7"/>
      <c r="E43" s="14"/>
      <c r="F43" s="15">
        <f>IF(D43="","",IFERROR(VLOOKUP(D43,Stages!$A$6:$B$12,2,FALSE),""))</f>
      </c>
      <c r="G43" s="16">
        <f>IF(OR(E43="",F43=""),"",E43*F43)</f>
      </c>
      <c r="H43" s="17"/>
      <c r="I43" s="18">
        <f>IF(H43="","",DATE(YEAR(H43),MONTH(H43),1))</f>
      </c>
      <c r="J43" s="7"/>
      <c r="K43" s="17"/>
      <c r="L43" s="11">
        <f>IF(OR(K43="",D43="Won",D43="Lost"),"",MAX(0,TODAY()-K43))</f>
      </c>
      <c r="M43" s="7"/>
      <c r="N43" s="7"/>
    </row>
    <row r="44" spans="1:14" x14ac:dyDescent="0.25">
      <c r="A44" s="7"/>
      <c r="B44" s="7"/>
      <c r="C44" s="7"/>
      <c r="D44" s="7"/>
      <c r="E44" s="14"/>
      <c r="F44" s="15">
        <f>IF(D44="","",IFERROR(VLOOKUP(D44,Stages!$A$6:$B$12,2,FALSE),""))</f>
      </c>
      <c r="G44" s="16">
        <f>IF(OR(E44="",F44=""),"",E44*F44)</f>
      </c>
      <c r="H44" s="17"/>
      <c r="I44" s="18">
        <f>IF(H44="","",DATE(YEAR(H44),MONTH(H44),1))</f>
      </c>
      <c r="J44" s="7"/>
      <c r="K44" s="17"/>
      <c r="L44" s="11">
        <f>IF(OR(K44="",D44="Won",D44="Lost"),"",MAX(0,TODAY()-K44))</f>
      </c>
      <c r="M44" s="7"/>
      <c r="N44" s="7"/>
    </row>
    <row r="45" spans="1:14" x14ac:dyDescent="0.25">
      <c r="A45" s="7"/>
      <c r="B45" s="7"/>
      <c r="C45" s="7"/>
      <c r="D45" s="7"/>
      <c r="E45" s="14"/>
      <c r="F45" s="15">
        <f>IF(D45="","",IFERROR(VLOOKUP(D45,Stages!$A$6:$B$12,2,FALSE),""))</f>
      </c>
      <c r="G45" s="16">
        <f>IF(OR(E45="",F45=""),"",E45*F45)</f>
      </c>
      <c r="H45" s="17"/>
      <c r="I45" s="18">
        <f>IF(H45="","",DATE(YEAR(H45),MONTH(H45),1))</f>
      </c>
      <c r="J45" s="7"/>
      <c r="K45" s="17"/>
      <c r="L45" s="11">
        <f>IF(OR(K45="",D45="Won",D45="Lost"),"",MAX(0,TODAY()-K45))</f>
      </c>
      <c r="M45" s="7"/>
      <c r="N45" s="7"/>
    </row>
    <row r="46" spans="1:14" x14ac:dyDescent="0.25">
      <c r="A46" s="7"/>
      <c r="B46" s="7"/>
      <c r="C46" s="7"/>
      <c r="D46" s="7"/>
      <c r="E46" s="14"/>
      <c r="F46" s="15">
        <f>IF(D46="","",IFERROR(VLOOKUP(D46,Stages!$A$6:$B$12,2,FALSE),""))</f>
      </c>
      <c r="G46" s="16">
        <f>IF(OR(E46="",F46=""),"",E46*F46)</f>
      </c>
      <c r="H46" s="17"/>
      <c r="I46" s="18">
        <f>IF(H46="","",DATE(YEAR(H46),MONTH(H46),1))</f>
      </c>
      <c r="J46" s="7"/>
      <c r="K46" s="17"/>
      <c r="L46" s="11">
        <f>IF(OR(K46="",D46="Won",D46="Lost"),"",MAX(0,TODAY()-K46))</f>
      </c>
      <c r="M46" s="7"/>
      <c r="N46" s="7"/>
    </row>
    <row r="47" spans="1:14" x14ac:dyDescent="0.25">
      <c r="A47" s="7"/>
      <c r="B47" s="7"/>
      <c r="C47" s="7"/>
      <c r="D47" s="7"/>
      <c r="E47" s="14"/>
      <c r="F47" s="15">
        <f>IF(D47="","",IFERROR(VLOOKUP(D47,Stages!$A$6:$B$12,2,FALSE),""))</f>
      </c>
      <c r="G47" s="16">
        <f>IF(OR(E47="",F47=""),"",E47*F47)</f>
      </c>
      <c r="H47" s="17"/>
      <c r="I47" s="18">
        <f>IF(H47="","",DATE(YEAR(H47),MONTH(H47),1))</f>
      </c>
      <c r="J47" s="7"/>
      <c r="K47" s="17"/>
      <c r="L47" s="11">
        <f>IF(OR(K47="",D47="Won",D47="Lost"),"",MAX(0,TODAY()-K47))</f>
      </c>
      <c r="M47" s="7"/>
      <c r="N47" s="7"/>
    </row>
    <row r="48" spans="1:14" x14ac:dyDescent="0.25">
      <c r="A48" s="7"/>
      <c r="B48" s="7"/>
      <c r="C48" s="7"/>
      <c r="D48" s="7"/>
      <c r="E48" s="14"/>
      <c r="F48" s="15">
        <f>IF(D48="","",IFERROR(VLOOKUP(D48,Stages!$A$6:$B$12,2,FALSE),""))</f>
      </c>
      <c r="G48" s="16">
        <f>IF(OR(E48="",F48=""),"",E48*F48)</f>
      </c>
      <c r="H48" s="17"/>
      <c r="I48" s="18">
        <f>IF(H48="","",DATE(YEAR(H48),MONTH(H48),1))</f>
      </c>
      <c r="J48" s="7"/>
      <c r="K48" s="17"/>
      <c r="L48" s="11">
        <f>IF(OR(K48="",D48="Won",D48="Lost"),"",MAX(0,TODAY()-K48))</f>
      </c>
      <c r="M48" s="7"/>
      <c r="N48" s="7"/>
    </row>
    <row r="49" spans="1:14" x14ac:dyDescent="0.25">
      <c r="A49" s="7"/>
      <c r="B49" s="7"/>
      <c r="C49" s="7"/>
      <c r="D49" s="7"/>
      <c r="E49" s="14"/>
      <c r="F49" s="15">
        <f>IF(D49="","",IFERROR(VLOOKUP(D49,Stages!$A$6:$B$12,2,FALSE),""))</f>
      </c>
      <c r="G49" s="16">
        <f>IF(OR(E49="",F49=""),"",E49*F49)</f>
      </c>
      <c r="H49" s="17"/>
      <c r="I49" s="18">
        <f>IF(H49="","",DATE(YEAR(H49),MONTH(H49),1))</f>
      </c>
      <c r="J49" s="7"/>
      <c r="K49" s="17"/>
      <c r="L49" s="11">
        <f>IF(OR(K49="",D49="Won",D49="Lost"),"",MAX(0,TODAY()-K49))</f>
      </c>
      <c r="M49" s="7"/>
      <c r="N49" s="7"/>
    </row>
    <row r="50" spans="1:14" x14ac:dyDescent="0.25">
      <c r="A50" s="7"/>
      <c r="B50" s="7"/>
      <c r="C50" s="7"/>
      <c r="D50" s="7"/>
      <c r="E50" s="14"/>
      <c r="F50" s="15">
        <f>IF(D50="","",IFERROR(VLOOKUP(D50,Stages!$A$6:$B$12,2,FALSE),""))</f>
      </c>
      <c r="G50" s="16">
        <f>IF(OR(E50="",F50=""),"",E50*F50)</f>
      </c>
      <c r="H50" s="17"/>
      <c r="I50" s="18">
        <f>IF(H50="","",DATE(YEAR(H50),MONTH(H50),1))</f>
      </c>
      <c r="J50" s="7"/>
      <c r="K50" s="17"/>
      <c r="L50" s="11">
        <f>IF(OR(K50="",D50="Won",D50="Lost"),"",MAX(0,TODAY()-K50))</f>
      </c>
      <c r="M50" s="7"/>
      <c r="N50" s="7"/>
    </row>
    <row r="51" spans="1:14" x14ac:dyDescent="0.25">
      <c r="A51" s="7"/>
      <c r="B51" s="7"/>
      <c r="C51" s="7"/>
      <c r="D51" s="7"/>
      <c r="E51" s="14"/>
      <c r="F51" s="15">
        <f>IF(D51="","",IFERROR(VLOOKUP(D51,Stages!$A$6:$B$12,2,FALSE),""))</f>
      </c>
      <c r="G51" s="16">
        <f>IF(OR(E51="",F51=""),"",E51*F51)</f>
      </c>
      <c r="H51" s="17"/>
      <c r="I51" s="18">
        <f>IF(H51="","",DATE(YEAR(H51),MONTH(H51),1))</f>
      </c>
      <c r="J51" s="7"/>
      <c r="K51" s="17"/>
      <c r="L51" s="11">
        <f>IF(OR(K51="",D51="Won",D51="Lost"),"",MAX(0,TODAY()-K51))</f>
      </c>
      <c r="M51" s="7"/>
      <c r="N51" s="7"/>
    </row>
    <row r="52" spans="1:14" x14ac:dyDescent="0.25">
      <c r="A52" s="7"/>
      <c r="B52" s="7"/>
      <c r="C52" s="7"/>
      <c r="D52" s="7"/>
      <c r="E52" s="14"/>
      <c r="F52" s="15">
        <f>IF(D52="","",IFERROR(VLOOKUP(D52,Stages!$A$6:$B$12,2,FALSE),""))</f>
      </c>
      <c r="G52" s="16">
        <f>IF(OR(E52="",F52=""),"",E52*F52)</f>
      </c>
      <c r="H52" s="17"/>
      <c r="I52" s="18">
        <f>IF(H52="","",DATE(YEAR(H52),MONTH(H52),1))</f>
      </c>
      <c r="J52" s="7"/>
      <c r="K52" s="17"/>
      <c r="L52" s="11">
        <f>IF(OR(K52="",D52="Won",D52="Lost"),"",MAX(0,TODAY()-K52))</f>
      </c>
      <c r="M52" s="7"/>
      <c r="N52" s="7"/>
    </row>
    <row r="53" spans="1:14" x14ac:dyDescent="0.25">
      <c r="A53" s="7"/>
      <c r="B53" s="7"/>
      <c r="C53" s="7"/>
      <c r="D53" s="7"/>
      <c r="E53" s="14"/>
      <c r="F53" s="15">
        <f>IF(D53="","",IFERROR(VLOOKUP(D53,Stages!$A$6:$B$12,2,FALSE),""))</f>
      </c>
      <c r="G53" s="16">
        <f>IF(OR(E53="",F53=""),"",E53*F53)</f>
      </c>
      <c r="H53" s="17"/>
      <c r="I53" s="18">
        <f>IF(H53="","",DATE(YEAR(H53),MONTH(H53),1))</f>
      </c>
      <c r="J53" s="7"/>
      <c r="K53" s="17"/>
      <c r="L53" s="11">
        <f>IF(OR(K53="",D53="Won",D53="Lost"),"",MAX(0,TODAY()-K53))</f>
      </c>
      <c r="M53" s="7"/>
      <c r="N53" s="7"/>
    </row>
    <row r="54" spans="1:14" x14ac:dyDescent="0.25">
      <c r="A54" s="7"/>
      <c r="B54" s="7"/>
      <c r="C54" s="7"/>
      <c r="D54" s="7"/>
      <c r="E54" s="14"/>
      <c r="F54" s="15">
        <f>IF(D54="","",IFERROR(VLOOKUP(D54,Stages!$A$6:$B$12,2,FALSE),""))</f>
      </c>
      <c r="G54" s="16">
        <f>IF(OR(E54="",F54=""),"",E54*F54)</f>
      </c>
      <c r="H54" s="17"/>
      <c r="I54" s="18">
        <f>IF(H54="","",DATE(YEAR(H54),MONTH(H54),1))</f>
      </c>
      <c r="J54" s="7"/>
      <c r="K54" s="17"/>
      <c r="L54" s="11">
        <f>IF(OR(K54="",D54="Won",D54="Lost"),"",MAX(0,TODAY()-K54))</f>
      </c>
      <c r="M54" s="7"/>
      <c r="N54" s="7"/>
    </row>
    <row r="55" spans="1:14" x14ac:dyDescent="0.25">
      <c r="A55" s="7"/>
      <c r="B55" s="7"/>
      <c r="C55" s="7"/>
      <c r="D55" s="7"/>
      <c r="E55" s="14"/>
      <c r="F55" s="15">
        <f>IF(D55="","",IFERROR(VLOOKUP(D55,Stages!$A$6:$B$12,2,FALSE),""))</f>
      </c>
      <c r="G55" s="16">
        <f>IF(OR(E55="",F55=""),"",E55*F55)</f>
      </c>
      <c r="H55" s="17"/>
      <c r="I55" s="18">
        <f>IF(H55="","",DATE(YEAR(H55),MONTH(H55),1))</f>
      </c>
      <c r="J55" s="7"/>
      <c r="K55" s="17"/>
      <c r="L55" s="11">
        <f>IF(OR(K55="",D55="Won",D55="Lost"),"",MAX(0,TODAY()-K55))</f>
      </c>
      <c r="M55" s="7"/>
      <c r="N55" s="7"/>
    </row>
    <row r="56" spans="1:14" x14ac:dyDescent="0.25">
      <c r="A56" s="7"/>
      <c r="B56" s="7"/>
      <c r="C56" s="7"/>
      <c r="D56" s="7"/>
      <c r="E56" s="14"/>
      <c r="F56" s="15">
        <f>IF(D56="","",IFERROR(VLOOKUP(D56,Stages!$A$6:$B$12,2,FALSE),""))</f>
      </c>
      <c r="G56" s="16">
        <f>IF(OR(E56="",F56=""),"",E56*F56)</f>
      </c>
      <c r="H56" s="17"/>
      <c r="I56" s="18">
        <f>IF(H56="","",DATE(YEAR(H56),MONTH(H56),1))</f>
      </c>
      <c r="J56" s="7"/>
      <c r="K56" s="17"/>
      <c r="L56" s="11">
        <f>IF(OR(K56="",D56="Won",D56="Lost"),"",MAX(0,TODAY()-K56))</f>
      </c>
      <c r="M56" s="7"/>
      <c r="N56" s="7"/>
    </row>
    <row r="57" spans="1:14" x14ac:dyDescent="0.25">
      <c r="A57" s="7"/>
      <c r="B57" s="7"/>
      <c r="C57" s="7"/>
      <c r="D57" s="7"/>
      <c r="E57" s="14"/>
      <c r="F57" s="15">
        <f>IF(D57="","",IFERROR(VLOOKUP(D57,Stages!$A$6:$B$12,2,FALSE),""))</f>
      </c>
      <c r="G57" s="16">
        <f>IF(OR(E57="",F57=""),"",E57*F57)</f>
      </c>
      <c r="H57" s="17"/>
      <c r="I57" s="18">
        <f>IF(H57="","",DATE(YEAR(H57),MONTH(H57),1))</f>
      </c>
      <c r="J57" s="7"/>
      <c r="K57" s="17"/>
      <c r="L57" s="11">
        <f>IF(OR(K57="",D57="Won",D57="Lost"),"",MAX(0,TODAY()-K57))</f>
      </c>
      <c r="M57" s="7"/>
      <c r="N57" s="7"/>
    </row>
    <row r="58" spans="1:14" x14ac:dyDescent="0.25">
      <c r="A58" s="7"/>
      <c r="B58" s="7"/>
      <c r="C58" s="7"/>
      <c r="D58" s="7"/>
      <c r="E58" s="14"/>
      <c r="F58" s="15">
        <f>IF(D58="","",IFERROR(VLOOKUP(D58,Stages!$A$6:$B$12,2,FALSE),""))</f>
      </c>
      <c r="G58" s="16">
        <f>IF(OR(E58="",F58=""),"",E58*F58)</f>
      </c>
      <c r="H58" s="17"/>
      <c r="I58" s="18">
        <f>IF(H58="","",DATE(YEAR(H58),MONTH(H58),1))</f>
      </c>
      <c r="J58" s="7"/>
      <c r="K58" s="17"/>
      <c r="L58" s="11">
        <f>IF(OR(K58="",D58="Won",D58="Lost"),"",MAX(0,TODAY()-K58))</f>
      </c>
      <c r="M58" s="7"/>
      <c r="N58" s="7"/>
    </row>
    <row r="59" spans="1:14" x14ac:dyDescent="0.25">
      <c r="A59" s="7"/>
      <c r="B59" s="7"/>
      <c r="C59" s="7"/>
      <c r="D59" s="7"/>
      <c r="E59" s="14"/>
      <c r="F59" s="15">
        <f>IF(D59="","",IFERROR(VLOOKUP(D59,Stages!$A$6:$B$12,2,FALSE),""))</f>
      </c>
      <c r="G59" s="16">
        <f>IF(OR(E59="",F59=""),"",E59*F59)</f>
      </c>
      <c r="H59" s="17"/>
      <c r="I59" s="18">
        <f>IF(H59="","",DATE(YEAR(H59),MONTH(H59),1))</f>
      </c>
      <c r="J59" s="7"/>
      <c r="K59" s="17"/>
      <c r="L59" s="11">
        <f>IF(OR(K59="",D59="Won",D59="Lost"),"",MAX(0,TODAY()-K59))</f>
      </c>
      <c r="M59" s="7"/>
      <c r="N59" s="7"/>
    </row>
    <row r="60" spans="1:14" x14ac:dyDescent="0.25">
      <c r="A60" s="7"/>
      <c r="B60" s="7"/>
      <c r="C60" s="7"/>
      <c r="D60" s="7"/>
      <c r="E60" s="14"/>
      <c r="F60" s="15">
        <f>IF(D60="","",IFERROR(VLOOKUP(D60,Stages!$A$6:$B$12,2,FALSE),""))</f>
      </c>
      <c r="G60" s="16">
        <f>IF(OR(E60="",F60=""),"",E60*F60)</f>
      </c>
      <c r="H60" s="17"/>
      <c r="I60" s="18">
        <f>IF(H60="","",DATE(YEAR(H60),MONTH(H60),1))</f>
      </c>
      <c r="J60" s="7"/>
      <c r="K60" s="17"/>
      <c r="L60" s="11">
        <f>IF(OR(K60="",D60="Won",D60="Lost"),"",MAX(0,TODAY()-K60))</f>
      </c>
      <c r="M60" s="7"/>
      <c r="N60" s="7"/>
    </row>
    <row r="61" spans="1:14" x14ac:dyDescent="0.25">
      <c r="A61" s="7"/>
      <c r="B61" s="7"/>
      <c r="C61" s="7"/>
      <c r="D61" s="7"/>
      <c r="E61" s="14"/>
      <c r="F61" s="15">
        <f>IF(D61="","",IFERROR(VLOOKUP(D61,Stages!$A$6:$B$12,2,FALSE),""))</f>
      </c>
      <c r="G61" s="16">
        <f>IF(OR(E61="",F61=""),"",E61*F61)</f>
      </c>
      <c r="H61" s="17"/>
      <c r="I61" s="18">
        <f>IF(H61="","",DATE(YEAR(H61),MONTH(H61),1))</f>
      </c>
      <c r="J61" s="7"/>
      <c r="K61" s="17"/>
      <c r="L61" s="11">
        <f>IF(OR(K61="",D61="Won",D61="Lost"),"",MAX(0,TODAY()-K61))</f>
      </c>
      <c r="M61" s="7"/>
      <c r="N61" s="7"/>
    </row>
    <row r="62" spans="1:14" x14ac:dyDescent="0.25">
      <c r="A62" s="7"/>
      <c r="B62" s="7"/>
      <c r="C62" s="7"/>
      <c r="D62" s="7"/>
      <c r="E62" s="14"/>
      <c r="F62" s="15">
        <f>IF(D62="","",IFERROR(VLOOKUP(D62,Stages!$A$6:$B$12,2,FALSE),""))</f>
      </c>
      <c r="G62" s="16">
        <f>IF(OR(E62="",F62=""),"",E62*F62)</f>
      </c>
      <c r="H62" s="17"/>
      <c r="I62" s="18">
        <f>IF(H62="","",DATE(YEAR(H62),MONTH(H62),1))</f>
      </c>
      <c r="J62" s="7"/>
      <c r="K62" s="17"/>
      <c r="L62" s="11">
        <f>IF(OR(K62="",D62="Won",D62="Lost"),"",MAX(0,TODAY()-K62))</f>
      </c>
      <c r="M62" s="7"/>
      <c r="N62" s="7"/>
    </row>
    <row r="63" spans="1:14" x14ac:dyDescent="0.25">
      <c r="A63" s="7"/>
      <c r="B63" s="7"/>
      <c r="C63" s="7"/>
      <c r="D63" s="7"/>
      <c r="E63" s="14"/>
      <c r="F63" s="15">
        <f>IF(D63="","",IFERROR(VLOOKUP(D63,Stages!$A$6:$B$12,2,FALSE),""))</f>
      </c>
      <c r="G63" s="16">
        <f>IF(OR(E63="",F63=""),"",E63*F63)</f>
      </c>
      <c r="H63" s="17"/>
      <c r="I63" s="18">
        <f>IF(H63="","",DATE(YEAR(H63),MONTH(H63),1))</f>
      </c>
      <c r="J63" s="7"/>
      <c r="K63" s="17"/>
      <c r="L63" s="11">
        <f>IF(OR(K63="",D63="Won",D63="Lost"),"",MAX(0,TODAY()-K63))</f>
      </c>
      <c r="M63" s="7"/>
      <c r="N63" s="7"/>
    </row>
    <row r="64" spans="1:14" x14ac:dyDescent="0.25">
      <c r="A64" s="7"/>
      <c r="B64" s="7"/>
      <c r="C64" s="7"/>
      <c r="D64" s="7"/>
      <c r="E64" s="14"/>
      <c r="F64" s="15">
        <f>IF(D64="","",IFERROR(VLOOKUP(D64,Stages!$A$6:$B$12,2,FALSE),""))</f>
      </c>
      <c r="G64" s="16">
        <f>IF(OR(E64="",F64=""),"",E64*F64)</f>
      </c>
      <c r="H64" s="17"/>
      <c r="I64" s="18">
        <f>IF(H64="","",DATE(YEAR(H64),MONTH(H64),1))</f>
      </c>
      <c r="J64" s="7"/>
      <c r="K64" s="17"/>
      <c r="L64" s="11">
        <f>IF(OR(K64="",D64="Won",D64="Lost"),"",MAX(0,TODAY()-K64))</f>
      </c>
      <c r="M64" s="7"/>
      <c r="N64" s="7"/>
    </row>
    <row r="65" spans="1:14" x14ac:dyDescent="0.25">
      <c r="A65" s="7"/>
      <c r="B65" s="7"/>
      <c r="C65" s="7"/>
      <c r="D65" s="7"/>
      <c r="E65" s="14"/>
      <c r="F65" s="15">
        <f>IF(D65="","",IFERROR(VLOOKUP(D65,Stages!$A$6:$B$12,2,FALSE),""))</f>
      </c>
      <c r="G65" s="16">
        <f>IF(OR(E65="",F65=""),"",E65*F65)</f>
      </c>
      <c r="H65" s="17"/>
      <c r="I65" s="18">
        <f>IF(H65="","",DATE(YEAR(H65),MONTH(H65),1))</f>
      </c>
      <c r="J65" s="7"/>
      <c r="K65" s="17"/>
      <c r="L65" s="11">
        <f>IF(OR(K65="",D65="Won",D65="Lost"),"",MAX(0,TODAY()-K65))</f>
      </c>
      <c r="M65" s="7"/>
      <c r="N65" s="7"/>
    </row>
    <row r="66" spans="1:14" x14ac:dyDescent="0.25">
      <c r="A66" s="7"/>
      <c r="B66" s="7"/>
      <c r="C66" s="7"/>
      <c r="D66" s="7"/>
      <c r="E66" s="14"/>
      <c r="F66" s="15">
        <f>IF(D66="","",IFERROR(VLOOKUP(D66,Stages!$A$6:$B$12,2,FALSE),""))</f>
      </c>
      <c r="G66" s="16">
        <f>IF(OR(E66="",F66=""),"",E66*F66)</f>
      </c>
      <c r="H66" s="17"/>
      <c r="I66" s="18">
        <f>IF(H66="","",DATE(YEAR(H66),MONTH(H66),1))</f>
      </c>
      <c r="J66" s="7"/>
      <c r="K66" s="17"/>
      <c r="L66" s="11">
        <f>IF(OR(K66="",D66="Won",D66="Lost"),"",MAX(0,TODAY()-K66))</f>
      </c>
      <c r="M66" s="7"/>
      <c r="N66" s="7"/>
    </row>
    <row r="67" spans="1:14" x14ac:dyDescent="0.25">
      <c r="A67" s="7"/>
      <c r="B67" s="7"/>
      <c r="C67" s="7"/>
      <c r="D67" s="7"/>
      <c r="E67" s="14"/>
      <c r="F67" s="15">
        <f>IF(D67="","",IFERROR(VLOOKUP(D67,Stages!$A$6:$B$12,2,FALSE),""))</f>
      </c>
      <c r="G67" s="16">
        <f>IF(OR(E67="",F67=""),"",E67*F67)</f>
      </c>
      <c r="H67" s="17"/>
      <c r="I67" s="18">
        <f>IF(H67="","",DATE(YEAR(H67),MONTH(H67),1))</f>
      </c>
      <c r="J67" s="7"/>
      <c r="K67" s="17"/>
      <c r="L67" s="11">
        <f>IF(OR(K67="",D67="Won",D67="Lost"),"",MAX(0,TODAY()-K67))</f>
      </c>
      <c r="M67" s="7"/>
      <c r="N67" s="7"/>
    </row>
    <row r="68" spans="1:14" x14ac:dyDescent="0.25">
      <c r="A68" s="7"/>
      <c r="B68" s="7"/>
      <c r="C68" s="7"/>
      <c r="D68" s="7"/>
      <c r="E68" s="14"/>
      <c r="F68" s="15">
        <f>IF(D68="","",IFERROR(VLOOKUP(D68,Stages!$A$6:$B$12,2,FALSE),""))</f>
      </c>
      <c r="G68" s="16">
        <f>IF(OR(E68="",F68=""),"",E68*F68)</f>
      </c>
      <c r="H68" s="17"/>
      <c r="I68" s="18">
        <f>IF(H68="","",DATE(YEAR(H68),MONTH(H68),1))</f>
      </c>
      <c r="J68" s="7"/>
      <c r="K68" s="17"/>
      <c r="L68" s="11">
        <f>IF(OR(K68="",D68="Won",D68="Lost"),"",MAX(0,TODAY()-K68))</f>
      </c>
      <c r="M68" s="7"/>
      <c r="N68" s="7"/>
    </row>
    <row r="69" spans="1:14" x14ac:dyDescent="0.25">
      <c r="A69" s="7"/>
      <c r="B69" s="7"/>
      <c r="C69" s="7"/>
      <c r="D69" s="7"/>
      <c r="E69" s="14"/>
      <c r="F69" s="15">
        <f>IF(D69="","",IFERROR(VLOOKUP(D69,Stages!$A$6:$B$12,2,FALSE),""))</f>
      </c>
      <c r="G69" s="16">
        <f>IF(OR(E69="",F69=""),"",E69*F69)</f>
      </c>
      <c r="H69" s="17"/>
      <c r="I69" s="18">
        <f>IF(H69="","",DATE(YEAR(H69),MONTH(H69),1))</f>
      </c>
      <c r="J69" s="7"/>
      <c r="K69" s="17"/>
      <c r="L69" s="11">
        <f>IF(OR(K69="",D69="Won",D69="Lost"),"",MAX(0,TODAY()-K69))</f>
      </c>
      <c r="M69" s="7"/>
      <c r="N69" s="7"/>
    </row>
    <row r="70" spans="1:14" x14ac:dyDescent="0.25">
      <c r="A70" s="7"/>
      <c r="B70" s="7"/>
      <c r="C70" s="7"/>
      <c r="D70" s="7"/>
      <c r="E70" s="14"/>
      <c r="F70" s="15">
        <f>IF(D70="","",IFERROR(VLOOKUP(D70,Stages!$A$6:$B$12,2,FALSE),""))</f>
      </c>
      <c r="G70" s="16">
        <f>IF(OR(E70="",F70=""),"",E70*F70)</f>
      </c>
      <c r="H70" s="17"/>
      <c r="I70" s="18">
        <f>IF(H70="","",DATE(YEAR(H70),MONTH(H70),1))</f>
      </c>
      <c r="J70" s="7"/>
      <c r="K70" s="17"/>
      <c r="L70" s="11">
        <f>IF(OR(K70="",D70="Won",D70="Lost"),"",MAX(0,TODAY()-K70))</f>
      </c>
      <c r="M70" s="7"/>
      <c r="N70" s="7"/>
    </row>
    <row r="71" spans="1:14" x14ac:dyDescent="0.25">
      <c r="A71" s="7"/>
      <c r="B71" s="7"/>
      <c r="C71" s="7"/>
      <c r="D71" s="7"/>
      <c r="E71" s="14"/>
      <c r="F71" s="15">
        <f>IF(D71="","",IFERROR(VLOOKUP(D71,Stages!$A$6:$B$12,2,FALSE),""))</f>
      </c>
      <c r="G71" s="16">
        <f>IF(OR(E71="",F71=""),"",E71*F71)</f>
      </c>
      <c r="H71" s="17"/>
      <c r="I71" s="18">
        <f>IF(H71="","",DATE(YEAR(H71),MONTH(H71),1))</f>
      </c>
      <c r="J71" s="7"/>
      <c r="K71" s="17"/>
      <c r="L71" s="11">
        <f>IF(OR(K71="",D71="Won",D71="Lost"),"",MAX(0,TODAY()-K71))</f>
      </c>
      <c r="M71" s="7"/>
      <c r="N71" s="7"/>
    </row>
    <row r="72" spans="1:14" x14ac:dyDescent="0.25">
      <c r="A72" s="7"/>
      <c r="B72" s="7"/>
      <c r="C72" s="7"/>
      <c r="D72" s="7"/>
      <c r="E72" s="14"/>
      <c r="F72" s="15">
        <f>IF(D72="","",IFERROR(VLOOKUP(D72,Stages!$A$6:$B$12,2,FALSE),""))</f>
      </c>
      <c r="G72" s="16">
        <f>IF(OR(E72="",F72=""),"",E72*F72)</f>
      </c>
      <c r="H72" s="17"/>
      <c r="I72" s="18">
        <f>IF(H72="","",DATE(YEAR(H72),MONTH(H72),1))</f>
      </c>
      <c r="J72" s="7"/>
      <c r="K72" s="17"/>
      <c r="L72" s="11">
        <f>IF(OR(K72="",D72="Won",D72="Lost"),"",MAX(0,TODAY()-K72))</f>
      </c>
      <c r="M72" s="7"/>
      <c r="N72" s="7"/>
    </row>
    <row r="73" spans="1:14" x14ac:dyDescent="0.25">
      <c r="A73" s="7"/>
      <c r="B73" s="7"/>
      <c r="C73" s="7"/>
      <c r="D73" s="7"/>
      <c r="E73" s="14"/>
      <c r="F73" s="15">
        <f>IF(D73="","",IFERROR(VLOOKUP(D73,Stages!$A$6:$B$12,2,FALSE),""))</f>
      </c>
      <c r="G73" s="16">
        <f>IF(OR(E73="",F73=""),"",E73*F73)</f>
      </c>
      <c r="H73" s="17"/>
      <c r="I73" s="18">
        <f>IF(H73="","",DATE(YEAR(H73),MONTH(H73),1))</f>
      </c>
      <c r="J73" s="7"/>
      <c r="K73" s="17"/>
      <c r="L73" s="11">
        <f>IF(OR(K73="",D73="Won",D73="Lost"),"",MAX(0,TODAY()-K73))</f>
      </c>
      <c r="M73" s="7"/>
      <c r="N73" s="7"/>
    </row>
    <row r="74" spans="1:14" x14ac:dyDescent="0.25">
      <c r="A74" s="7"/>
      <c r="B74" s="7"/>
      <c r="C74" s="7"/>
      <c r="D74" s="7"/>
      <c r="E74" s="14"/>
      <c r="F74" s="15">
        <f>IF(D74="","",IFERROR(VLOOKUP(D74,Stages!$A$6:$B$12,2,FALSE),""))</f>
      </c>
      <c r="G74" s="16">
        <f>IF(OR(E74="",F74=""),"",E74*F74)</f>
      </c>
      <c r="H74" s="17"/>
      <c r="I74" s="18">
        <f>IF(H74="","",DATE(YEAR(H74),MONTH(H74),1))</f>
      </c>
      <c r="J74" s="7"/>
      <c r="K74" s="17"/>
      <c r="L74" s="11">
        <f>IF(OR(K74="",D74="Won",D74="Lost"),"",MAX(0,TODAY()-K74))</f>
      </c>
      <c r="M74" s="7"/>
      <c r="N74" s="7"/>
    </row>
    <row r="75" spans="1:14" x14ac:dyDescent="0.25">
      <c r="A75" s="7"/>
      <c r="B75" s="7"/>
      <c r="C75" s="7"/>
      <c r="D75" s="7"/>
      <c r="E75" s="14"/>
      <c r="F75" s="15">
        <f>IF(D75="","",IFERROR(VLOOKUP(D75,Stages!$A$6:$B$12,2,FALSE),""))</f>
      </c>
      <c r="G75" s="16">
        <f>IF(OR(E75="",F75=""),"",E75*F75)</f>
      </c>
      <c r="H75" s="17"/>
      <c r="I75" s="18">
        <f>IF(H75="","",DATE(YEAR(H75),MONTH(H75),1))</f>
      </c>
      <c r="J75" s="7"/>
      <c r="K75" s="17"/>
      <c r="L75" s="11">
        <f>IF(OR(K75="",D75="Won",D75="Lost"),"",MAX(0,TODAY()-K75))</f>
      </c>
      <c r="M75" s="7"/>
      <c r="N75" s="7"/>
    </row>
    <row r="76" spans="1:14" x14ac:dyDescent="0.25">
      <c r="A76" s="7"/>
      <c r="B76" s="7"/>
      <c r="C76" s="7"/>
      <c r="D76" s="7"/>
      <c r="E76" s="14"/>
      <c r="F76" s="15">
        <f>IF(D76="","",IFERROR(VLOOKUP(D76,Stages!$A$6:$B$12,2,FALSE),""))</f>
      </c>
      <c r="G76" s="16">
        <f>IF(OR(E76="",F76=""),"",E76*F76)</f>
      </c>
      <c r="H76" s="17"/>
      <c r="I76" s="18">
        <f>IF(H76="","",DATE(YEAR(H76),MONTH(H76),1))</f>
      </c>
      <c r="J76" s="7"/>
      <c r="K76" s="17"/>
      <c r="L76" s="11">
        <f>IF(OR(K76="",D76="Won",D76="Lost"),"",MAX(0,TODAY()-K76))</f>
      </c>
      <c r="M76" s="7"/>
      <c r="N76" s="7"/>
    </row>
    <row r="77" spans="1:14" x14ac:dyDescent="0.25">
      <c r="A77" s="7"/>
      <c r="B77" s="7"/>
      <c r="C77" s="7"/>
      <c r="D77" s="7"/>
      <c r="E77" s="14"/>
      <c r="F77" s="15">
        <f>IF(D77="","",IFERROR(VLOOKUP(D77,Stages!$A$6:$B$12,2,FALSE),""))</f>
      </c>
      <c r="G77" s="16">
        <f>IF(OR(E77="",F77=""),"",E77*F77)</f>
      </c>
      <c r="H77" s="17"/>
      <c r="I77" s="18">
        <f>IF(H77="","",DATE(YEAR(H77),MONTH(H77),1))</f>
      </c>
      <c r="J77" s="7"/>
      <c r="K77" s="17"/>
      <c r="L77" s="11">
        <f>IF(OR(K77="",D77="Won",D77="Lost"),"",MAX(0,TODAY()-K77))</f>
      </c>
      <c r="M77" s="7"/>
      <c r="N77" s="7"/>
    </row>
    <row r="78" spans="1:14" x14ac:dyDescent="0.25">
      <c r="A78" s="7"/>
      <c r="B78" s="7"/>
      <c r="C78" s="7"/>
      <c r="D78" s="7"/>
      <c r="E78" s="14"/>
      <c r="F78" s="15">
        <f>IF(D78="","",IFERROR(VLOOKUP(D78,Stages!$A$6:$B$12,2,FALSE),""))</f>
      </c>
      <c r="G78" s="16">
        <f>IF(OR(E78="",F78=""),"",E78*F78)</f>
      </c>
      <c r="H78" s="17"/>
      <c r="I78" s="18">
        <f>IF(H78="","",DATE(YEAR(H78),MONTH(H78),1))</f>
      </c>
      <c r="J78" s="7"/>
      <c r="K78" s="17"/>
      <c r="L78" s="11">
        <f>IF(OR(K78="",D78="Won",D78="Lost"),"",MAX(0,TODAY()-K78))</f>
      </c>
      <c r="M78" s="7"/>
      <c r="N78" s="7"/>
    </row>
    <row r="79" spans="1:14" x14ac:dyDescent="0.25">
      <c r="A79" s="7"/>
      <c r="B79" s="7"/>
      <c r="C79" s="7"/>
      <c r="D79" s="7"/>
      <c r="E79" s="14"/>
      <c r="F79" s="15">
        <f>IF(D79="","",IFERROR(VLOOKUP(D79,Stages!$A$6:$B$12,2,FALSE),""))</f>
      </c>
      <c r="G79" s="16">
        <f>IF(OR(E79="",F79=""),"",E79*F79)</f>
      </c>
      <c r="H79" s="17"/>
      <c r="I79" s="18">
        <f>IF(H79="","",DATE(YEAR(H79),MONTH(H79),1))</f>
      </c>
      <c r="J79" s="7"/>
      <c r="K79" s="17"/>
      <c r="L79" s="11">
        <f>IF(OR(K79="",D79="Won",D79="Lost"),"",MAX(0,TODAY()-K79))</f>
      </c>
      <c r="M79" s="7"/>
      <c r="N79" s="7"/>
    </row>
    <row r="80" spans="1:14" x14ac:dyDescent="0.25">
      <c r="A80" s="7"/>
      <c r="B80" s="7"/>
      <c r="C80" s="7"/>
      <c r="D80" s="7"/>
      <c r="E80" s="14"/>
      <c r="F80" s="15">
        <f>IF(D80="","",IFERROR(VLOOKUP(D80,Stages!$A$6:$B$12,2,FALSE),""))</f>
      </c>
      <c r="G80" s="16">
        <f>IF(OR(E80="",F80=""),"",E80*F80)</f>
      </c>
      <c r="H80" s="17"/>
      <c r="I80" s="18">
        <f>IF(H80="","",DATE(YEAR(H80),MONTH(H80),1))</f>
      </c>
      <c r="J80" s="7"/>
      <c r="K80" s="17"/>
      <c r="L80" s="11">
        <f>IF(OR(K80="",D80="Won",D80="Lost"),"",MAX(0,TODAY()-K80))</f>
      </c>
      <c r="M80" s="7"/>
      <c r="N80" s="7"/>
    </row>
    <row r="81" spans="1:14" x14ac:dyDescent="0.25">
      <c r="A81" s="7"/>
      <c r="B81" s="7"/>
      <c r="C81" s="7"/>
      <c r="D81" s="7"/>
      <c r="E81" s="14"/>
      <c r="F81" s="15">
        <f>IF(D81="","",IFERROR(VLOOKUP(D81,Stages!$A$6:$B$12,2,FALSE),""))</f>
      </c>
      <c r="G81" s="16">
        <f>IF(OR(E81="",F81=""),"",E81*F81)</f>
      </c>
      <c r="H81" s="17"/>
      <c r="I81" s="18">
        <f>IF(H81="","",DATE(YEAR(H81),MONTH(H81),1))</f>
      </c>
      <c r="J81" s="7"/>
      <c r="K81" s="17"/>
      <c r="L81" s="11">
        <f>IF(OR(K81="",D81="Won",D81="Lost"),"",MAX(0,TODAY()-K81))</f>
      </c>
      <c r="M81" s="7"/>
      <c r="N81" s="7"/>
    </row>
    <row r="82" spans="1:14" x14ac:dyDescent="0.25">
      <c r="A82" s="7"/>
      <c r="B82" s="7"/>
      <c r="C82" s="7"/>
      <c r="D82" s="7"/>
      <c r="E82" s="14"/>
      <c r="F82" s="15">
        <f>IF(D82="","",IFERROR(VLOOKUP(D82,Stages!$A$6:$B$12,2,FALSE),""))</f>
      </c>
      <c r="G82" s="16">
        <f>IF(OR(E82="",F82=""),"",E82*F82)</f>
      </c>
      <c r="H82" s="17"/>
      <c r="I82" s="18">
        <f>IF(H82="","",DATE(YEAR(H82),MONTH(H82),1))</f>
      </c>
      <c r="J82" s="7"/>
      <c r="K82" s="17"/>
      <c r="L82" s="11">
        <f>IF(OR(K82="",D82="Won",D82="Lost"),"",MAX(0,TODAY()-K82))</f>
      </c>
      <c r="M82" s="7"/>
      <c r="N82" s="7"/>
    </row>
    <row r="83" spans="1:14" x14ac:dyDescent="0.25">
      <c r="A83" s="7"/>
      <c r="B83" s="7"/>
      <c r="C83" s="7"/>
      <c r="D83" s="7"/>
      <c r="E83" s="14"/>
      <c r="F83" s="15">
        <f>IF(D83="","",IFERROR(VLOOKUP(D83,Stages!$A$6:$B$12,2,FALSE),""))</f>
      </c>
      <c r="G83" s="16">
        <f>IF(OR(E83="",F83=""),"",E83*F83)</f>
      </c>
      <c r="H83" s="17"/>
      <c r="I83" s="18">
        <f>IF(H83="","",DATE(YEAR(H83),MONTH(H83),1))</f>
      </c>
      <c r="J83" s="7"/>
      <c r="K83" s="17"/>
      <c r="L83" s="11">
        <f>IF(OR(K83="",D83="Won",D83="Lost"),"",MAX(0,TODAY()-K83))</f>
      </c>
      <c r="M83" s="7"/>
      <c r="N83" s="7"/>
    </row>
    <row r="84" spans="1:14" x14ac:dyDescent="0.25">
      <c r="A84" s="7"/>
      <c r="B84" s="7"/>
      <c r="C84" s="7"/>
      <c r="D84" s="7"/>
      <c r="E84" s="14"/>
      <c r="F84" s="15">
        <f>IF(D84="","",IFERROR(VLOOKUP(D84,Stages!$A$6:$B$12,2,FALSE),""))</f>
      </c>
      <c r="G84" s="16">
        <f>IF(OR(E84="",F84=""),"",E84*F84)</f>
      </c>
      <c r="H84" s="17"/>
      <c r="I84" s="18">
        <f>IF(H84="","",DATE(YEAR(H84),MONTH(H84),1))</f>
      </c>
      <c r="J84" s="7"/>
      <c r="K84" s="17"/>
      <c r="L84" s="11">
        <f>IF(OR(K84="",D84="Won",D84="Lost"),"",MAX(0,TODAY()-K84))</f>
      </c>
      <c r="M84" s="7"/>
      <c r="N84" s="7"/>
    </row>
    <row r="85" spans="1:14" x14ac:dyDescent="0.25">
      <c r="A85" s="7"/>
      <c r="B85" s="7"/>
      <c r="C85" s="7"/>
      <c r="D85" s="7"/>
      <c r="E85" s="14"/>
      <c r="F85" s="15">
        <f>IF(D85="","",IFERROR(VLOOKUP(D85,Stages!$A$6:$B$12,2,FALSE),""))</f>
      </c>
      <c r="G85" s="16">
        <f>IF(OR(E85="",F85=""),"",E85*F85)</f>
      </c>
      <c r="H85" s="17"/>
      <c r="I85" s="18">
        <f>IF(H85="","",DATE(YEAR(H85),MONTH(H85),1))</f>
      </c>
      <c r="J85" s="7"/>
      <c r="K85" s="17"/>
      <c r="L85" s="11">
        <f>IF(OR(K85="",D85="Won",D85="Lost"),"",MAX(0,TODAY()-K85))</f>
      </c>
      <c r="M85" s="7"/>
      <c r="N85" s="7"/>
    </row>
    <row r="86" spans="1:14" x14ac:dyDescent="0.25">
      <c r="A86" s="7"/>
      <c r="B86" s="7"/>
      <c r="C86" s="7"/>
      <c r="D86" s="7"/>
      <c r="E86" s="14"/>
      <c r="F86" s="15">
        <f>IF(D86="","",IFERROR(VLOOKUP(D86,Stages!$A$6:$B$12,2,FALSE),""))</f>
      </c>
      <c r="G86" s="16">
        <f>IF(OR(E86="",F86=""),"",E86*F86)</f>
      </c>
      <c r="H86" s="17"/>
      <c r="I86" s="18">
        <f>IF(H86="","",DATE(YEAR(H86),MONTH(H86),1))</f>
      </c>
      <c r="J86" s="7"/>
      <c r="K86" s="17"/>
      <c r="L86" s="11">
        <f>IF(OR(K86="",D86="Won",D86="Lost"),"",MAX(0,TODAY()-K86))</f>
      </c>
      <c r="M86" s="7"/>
      <c r="N86" s="7"/>
    </row>
    <row r="87" spans="1:14" x14ac:dyDescent="0.25">
      <c r="A87" s="7"/>
      <c r="B87" s="7"/>
      <c r="C87" s="7"/>
      <c r="D87" s="7"/>
      <c r="E87" s="14"/>
      <c r="F87" s="15">
        <f>IF(D87="","",IFERROR(VLOOKUP(D87,Stages!$A$6:$B$12,2,FALSE),""))</f>
      </c>
      <c r="G87" s="16">
        <f>IF(OR(E87="",F87=""),"",E87*F87)</f>
      </c>
      <c r="H87" s="17"/>
      <c r="I87" s="18">
        <f>IF(H87="","",DATE(YEAR(H87),MONTH(H87),1))</f>
      </c>
      <c r="J87" s="7"/>
      <c r="K87" s="17"/>
      <c r="L87" s="11">
        <f>IF(OR(K87="",D87="Won",D87="Lost"),"",MAX(0,TODAY()-K87))</f>
      </c>
      <c r="M87" s="7"/>
      <c r="N87" s="7"/>
    </row>
    <row r="88" spans="1:14" x14ac:dyDescent="0.25">
      <c r="A88" s="7"/>
      <c r="B88" s="7"/>
      <c r="C88" s="7"/>
      <c r="D88" s="7"/>
      <c r="E88" s="14"/>
      <c r="F88" s="15">
        <f>IF(D88="","",IFERROR(VLOOKUP(D88,Stages!$A$6:$B$12,2,FALSE),""))</f>
      </c>
      <c r="G88" s="16">
        <f>IF(OR(E88="",F88=""),"",E88*F88)</f>
      </c>
      <c r="H88" s="17"/>
      <c r="I88" s="18">
        <f>IF(H88="","",DATE(YEAR(H88),MONTH(H88),1))</f>
      </c>
      <c r="J88" s="7"/>
      <c r="K88" s="17"/>
      <c r="L88" s="11">
        <f>IF(OR(K88="",D88="Won",D88="Lost"),"",MAX(0,TODAY()-K88))</f>
      </c>
      <c r="M88" s="7"/>
      <c r="N88" s="7"/>
    </row>
    <row r="89" spans="1:14" x14ac:dyDescent="0.25">
      <c r="A89" s="7"/>
      <c r="B89" s="7"/>
      <c r="C89" s="7"/>
      <c r="D89" s="7"/>
      <c r="E89" s="14"/>
      <c r="F89" s="15">
        <f>IF(D89="","",IFERROR(VLOOKUP(D89,Stages!$A$6:$B$12,2,FALSE),""))</f>
      </c>
      <c r="G89" s="16">
        <f>IF(OR(E89="",F89=""),"",E89*F89)</f>
      </c>
      <c r="H89" s="17"/>
      <c r="I89" s="18">
        <f>IF(H89="","",DATE(YEAR(H89),MONTH(H89),1))</f>
      </c>
      <c r="J89" s="7"/>
      <c r="K89" s="17"/>
      <c r="L89" s="11">
        <f>IF(OR(K89="",D89="Won",D89="Lost"),"",MAX(0,TODAY()-K89))</f>
      </c>
      <c r="M89" s="7"/>
      <c r="N89" s="7"/>
    </row>
    <row r="90" spans="1:14" x14ac:dyDescent="0.25">
      <c r="A90" s="7"/>
      <c r="B90" s="7"/>
      <c r="C90" s="7"/>
      <c r="D90" s="7"/>
      <c r="E90" s="14"/>
      <c r="F90" s="15">
        <f>IF(D90="","",IFERROR(VLOOKUP(D90,Stages!$A$6:$B$12,2,FALSE),""))</f>
      </c>
      <c r="G90" s="16">
        <f>IF(OR(E90="",F90=""),"",E90*F90)</f>
      </c>
      <c r="H90" s="17"/>
      <c r="I90" s="18">
        <f>IF(H90="","",DATE(YEAR(H90),MONTH(H90),1))</f>
      </c>
      <c r="J90" s="7"/>
      <c r="K90" s="17"/>
      <c r="L90" s="11">
        <f>IF(OR(K90="",D90="Won",D90="Lost"),"",MAX(0,TODAY()-K90))</f>
      </c>
      <c r="M90" s="7"/>
      <c r="N90" s="7"/>
    </row>
    <row r="91" spans="1:14" x14ac:dyDescent="0.25">
      <c r="A91" s="7"/>
      <c r="B91" s="7"/>
      <c r="C91" s="7"/>
      <c r="D91" s="7"/>
      <c r="E91" s="14"/>
      <c r="F91" s="15">
        <f>IF(D91="","",IFERROR(VLOOKUP(D91,Stages!$A$6:$B$12,2,FALSE),""))</f>
      </c>
      <c r="G91" s="16">
        <f>IF(OR(E91="",F91=""),"",E91*F91)</f>
      </c>
      <c r="H91" s="17"/>
      <c r="I91" s="18">
        <f>IF(H91="","",DATE(YEAR(H91),MONTH(H91),1))</f>
      </c>
      <c r="J91" s="7"/>
      <c r="K91" s="17"/>
      <c r="L91" s="11">
        <f>IF(OR(K91="",D91="Won",D91="Lost"),"",MAX(0,TODAY()-K91))</f>
      </c>
      <c r="M91" s="7"/>
      <c r="N91" s="7"/>
    </row>
    <row r="92" spans="1:14" x14ac:dyDescent="0.25">
      <c r="A92" s="7"/>
      <c r="B92" s="7"/>
      <c r="C92" s="7"/>
      <c r="D92" s="7"/>
      <c r="E92" s="14"/>
      <c r="F92" s="15">
        <f>IF(D92="","",IFERROR(VLOOKUP(D92,Stages!$A$6:$B$12,2,FALSE),""))</f>
      </c>
      <c r="G92" s="16">
        <f>IF(OR(E92="",F92=""),"",E92*F92)</f>
      </c>
      <c r="H92" s="17"/>
      <c r="I92" s="18">
        <f>IF(H92="","",DATE(YEAR(H92),MONTH(H92),1))</f>
      </c>
      <c r="J92" s="7"/>
      <c r="K92" s="17"/>
      <c r="L92" s="11">
        <f>IF(OR(K92="",D92="Won",D92="Lost"),"",MAX(0,TODAY()-K92))</f>
      </c>
      <c r="M92" s="7"/>
      <c r="N92" s="7"/>
    </row>
    <row r="93" spans="1:14" x14ac:dyDescent="0.25">
      <c r="A93" s="7"/>
      <c r="B93" s="7"/>
      <c r="C93" s="7"/>
      <c r="D93" s="7"/>
      <c r="E93" s="14"/>
      <c r="F93" s="15">
        <f>IF(D93="","",IFERROR(VLOOKUP(D93,Stages!$A$6:$B$12,2,FALSE),""))</f>
      </c>
      <c r="G93" s="16">
        <f>IF(OR(E93="",F93=""),"",E93*F93)</f>
      </c>
      <c r="H93" s="17"/>
      <c r="I93" s="18">
        <f>IF(H93="","",DATE(YEAR(H93),MONTH(H93),1))</f>
      </c>
      <c r="J93" s="7"/>
      <c r="K93" s="17"/>
      <c r="L93" s="11">
        <f>IF(OR(K93="",D93="Won",D93="Lost"),"",MAX(0,TODAY()-K93))</f>
      </c>
      <c r="M93" s="7"/>
      <c r="N93" s="7"/>
    </row>
    <row r="94" spans="1:14" x14ac:dyDescent="0.25">
      <c r="A94" s="7"/>
      <c r="B94" s="7"/>
      <c r="C94" s="7"/>
      <c r="D94" s="7"/>
      <c r="E94" s="14"/>
      <c r="F94" s="15">
        <f>IF(D94="","",IFERROR(VLOOKUP(D94,Stages!$A$6:$B$12,2,FALSE),""))</f>
      </c>
      <c r="G94" s="16">
        <f>IF(OR(E94="",F94=""),"",E94*F94)</f>
      </c>
      <c r="H94" s="17"/>
      <c r="I94" s="18">
        <f>IF(H94="","",DATE(YEAR(H94),MONTH(H94),1))</f>
      </c>
      <c r="J94" s="7"/>
      <c r="K94" s="17"/>
      <c r="L94" s="11">
        <f>IF(OR(K94="",D94="Won",D94="Lost"),"",MAX(0,TODAY()-K94))</f>
      </c>
      <c r="M94" s="7"/>
      <c r="N94" s="7"/>
    </row>
    <row r="95" spans="1:14" x14ac:dyDescent="0.25">
      <c r="A95" s="7"/>
      <c r="B95" s="7"/>
      <c r="C95" s="7"/>
      <c r="D95" s="7"/>
      <c r="E95" s="14"/>
      <c r="F95" s="15">
        <f>IF(D95="","",IFERROR(VLOOKUP(D95,Stages!$A$6:$B$12,2,FALSE),""))</f>
      </c>
      <c r="G95" s="16">
        <f>IF(OR(E95="",F95=""),"",E95*F95)</f>
      </c>
      <c r="H95" s="17"/>
      <c r="I95" s="18">
        <f>IF(H95="","",DATE(YEAR(H95),MONTH(H95),1))</f>
      </c>
      <c r="J95" s="7"/>
      <c r="K95" s="17"/>
      <c r="L95" s="11">
        <f>IF(OR(K95="",D95="Won",D95="Lost"),"",MAX(0,TODAY()-K95))</f>
      </c>
      <c r="M95" s="7"/>
      <c r="N95" s="7"/>
    </row>
    <row r="96" spans="1:14" x14ac:dyDescent="0.25">
      <c r="A96" s="7"/>
      <c r="B96" s="7"/>
      <c r="C96" s="7"/>
      <c r="D96" s="7"/>
      <c r="E96" s="14"/>
      <c r="F96" s="15">
        <f>IF(D96="","",IFERROR(VLOOKUP(D96,Stages!$A$6:$B$12,2,FALSE),""))</f>
      </c>
      <c r="G96" s="16">
        <f>IF(OR(E96="",F96=""),"",E96*F96)</f>
      </c>
      <c r="H96" s="17"/>
      <c r="I96" s="18">
        <f>IF(H96="","",DATE(YEAR(H96),MONTH(H96),1))</f>
      </c>
      <c r="J96" s="7"/>
      <c r="K96" s="17"/>
      <c r="L96" s="11">
        <f>IF(OR(K96="",D96="Won",D96="Lost"),"",MAX(0,TODAY()-K96))</f>
      </c>
      <c r="M96" s="7"/>
      <c r="N96" s="7"/>
    </row>
    <row r="97" spans="1:14" x14ac:dyDescent="0.25">
      <c r="A97" s="7"/>
      <c r="B97" s="7"/>
      <c r="C97" s="7"/>
      <c r="D97" s="7"/>
      <c r="E97" s="14"/>
      <c r="F97" s="15">
        <f>IF(D97="","",IFERROR(VLOOKUP(D97,Stages!$A$6:$B$12,2,FALSE),""))</f>
      </c>
      <c r="G97" s="16">
        <f>IF(OR(E97="",F97=""),"",E97*F97)</f>
      </c>
      <c r="H97" s="17"/>
      <c r="I97" s="18">
        <f>IF(H97="","",DATE(YEAR(H97),MONTH(H97),1))</f>
      </c>
      <c r="J97" s="7"/>
      <c r="K97" s="17"/>
      <c r="L97" s="11">
        <f>IF(OR(K97="",D97="Won",D97="Lost"),"",MAX(0,TODAY()-K97))</f>
      </c>
      <c r="M97" s="7"/>
      <c r="N97" s="7"/>
    </row>
    <row r="98" spans="1:14" x14ac:dyDescent="0.25">
      <c r="A98" s="7"/>
      <c r="B98" s="7"/>
      <c r="C98" s="7"/>
      <c r="D98" s="7"/>
      <c r="E98" s="14"/>
      <c r="F98" s="15">
        <f>IF(D98="","",IFERROR(VLOOKUP(D98,Stages!$A$6:$B$12,2,FALSE),""))</f>
      </c>
      <c r="G98" s="16">
        <f>IF(OR(E98="",F98=""),"",E98*F98)</f>
      </c>
      <c r="H98" s="17"/>
      <c r="I98" s="18">
        <f>IF(H98="","",DATE(YEAR(H98),MONTH(H98),1))</f>
      </c>
      <c r="J98" s="7"/>
      <c r="K98" s="17"/>
      <c r="L98" s="11">
        <f>IF(OR(K98="",D98="Won",D98="Lost"),"",MAX(0,TODAY()-K98))</f>
      </c>
      <c r="M98" s="7"/>
      <c r="N98" s="7"/>
    </row>
    <row r="99" spans="1:14" x14ac:dyDescent="0.25">
      <c r="A99" s="7"/>
      <c r="B99" s="7"/>
      <c r="C99" s="7"/>
      <c r="D99" s="7"/>
      <c r="E99" s="14"/>
      <c r="F99" s="15">
        <f>IF(D99="","",IFERROR(VLOOKUP(D99,Stages!$A$6:$B$12,2,FALSE),""))</f>
      </c>
      <c r="G99" s="16">
        <f>IF(OR(E99="",F99=""),"",E99*F99)</f>
      </c>
      <c r="H99" s="17"/>
      <c r="I99" s="18">
        <f>IF(H99="","",DATE(YEAR(H99),MONTH(H99),1))</f>
      </c>
      <c r="J99" s="7"/>
      <c r="K99" s="17"/>
      <c r="L99" s="11">
        <f>IF(OR(K99="",D99="Won",D99="Lost"),"",MAX(0,TODAY()-K99))</f>
      </c>
      <c r="M99" s="7"/>
      <c r="N99" s="7"/>
    </row>
    <row r="100" spans="1:14" x14ac:dyDescent="0.25">
      <c r="A100" s="7"/>
      <c r="B100" s="7"/>
      <c r="C100" s="7"/>
      <c r="D100" s="7"/>
      <c r="E100" s="14"/>
      <c r="F100" s="15">
        <f>IF(D100="","",IFERROR(VLOOKUP(D100,Stages!$A$6:$B$12,2,FALSE),""))</f>
      </c>
      <c r="G100" s="16">
        <f>IF(OR(E100="",F100=""),"",E100*F100)</f>
      </c>
      <c r="H100" s="17"/>
      <c r="I100" s="18">
        <f>IF(H100="","",DATE(YEAR(H100),MONTH(H100),1))</f>
      </c>
      <c r="J100" s="7"/>
      <c r="K100" s="17"/>
      <c r="L100" s="11">
        <f>IF(OR(K100="",D100="Won",D100="Lost"),"",MAX(0,TODAY()-K100))</f>
      </c>
      <c r="M100" s="7"/>
      <c r="N100" s="7"/>
    </row>
    <row r="101" spans="1:14" x14ac:dyDescent="0.25">
      <c r="A101" s="7"/>
      <c r="B101" s="7"/>
      <c r="C101" s="7"/>
      <c r="D101" s="7"/>
      <c r="E101" s="14"/>
      <c r="F101" s="15">
        <f>IF(D101="","",IFERROR(VLOOKUP(D101,Stages!$A$6:$B$12,2,FALSE),""))</f>
      </c>
      <c r="G101" s="16">
        <f>IF(OR(E101="",F101=""),"",E101*F101)</f>
      </c>
      <c r="H101" s="17"/>
      <c r="I101" s="18">
        <f>IF(H101="","",DATE(YEAR(H101),MONTH(H101),1))</f>
      </c>
      <c r="J101" s="7"/>
      <c r="K101" s="17"/>
      <c r="L101" s="11">
        <f>IF(OR(K101="",D101="Won",D101="Lost"),"",MAX(0,TODAY()-K101))</f>
      </c>
      <c r="M101" s="7"/>
      <c r="N101" s="7"/>
    </row>
    <row r="102" spans="1:14" x14ac:dyDescent="0.25">
      <c r="A102" s="7"/>
      <c r="B102" s="7"/>
      <c r="C102" s="7"/>
      <c r="D102" s="7"/>
      <c r="E102" s="14"/>
      <c r="F102" s="15">
        <f>IF(D102="","",IFERROR(VLOOKUP(D102,Stages!$A$6:$B$12,2,FALSE),""))</f>
      </c>
      <c r="G102" s="16">
        <f>IF(OR(E102="",F102=""),"",E102*F102)</f>
      </c>
      <c r="H102" s="17"/>
      <c r="I102" s="18">
        <f>IF(H102="","",DATE(YEAR(H102),MONTH(H102),1))</f>
      </c>
      <c r="J102" s="7"/>
      <c r="K102" s="17"/>
      <c r="L102" s="11">
        <f>IF(OR(K102="",D102="Won",D102="Lost"),"",MAX(0,TODAY()-K102))</f>
      </c>
      <c r="M102" s="7"/>
      <c r="N102" s="7"/>
    </row>
    <row r="103" spans="1:14" x14ac:dyDescent="0.25">
      <c r="A103" s="7"/>
      <c r="B103" s="7"/>
      <c r="C103" s="7"/>
      <c r="D103" s="7"/>
      <c r="E103" s="14"/>
      <c r="F103" s="15">
        <f>IF(D103="","",IFERROR(VLOOKUP(D103,Stages!$A$6:$B$12,2,FALSE),""))</f>
      </c>
      <c r="G103" s="16">
        <f>IF(OR(E103="",F103=""),"",E103*F103)</f>
      </c>
      <c r="H103" s="17"/>
      <c r="I103" s="18">
        <f>IF(H103="","",DATE(YEAR(H103),MONTH(H103),1))</f>
      </c>
      <c r="J103" s="7"/>
      <c r="K103" s="17"/>
      <c r="L103" s="11">
        <f>IF(OR(K103="",D103="Won",D103="Lost"),"",MAX(0,TODAY()-K103))</f>
      </c>
      <c r="M103" s="7"/>
      <c r="N103" s="7"/>
    </row>
    <row r="104" spans="1:14" x14ac:dyDescent="0.25">
      <c r="A104" s="7"/>
      <c r="B104" s="7"/>
      <c r="C104" s="7"/>
      <c r="D104" s="7"/>
      <c r="E104" s="14"/>
      <c r="F104" s="15">
        <f>IF(D104="","",IFERROR(VLOOKUP(D104,Stages!$A$6:$B$12,2,FALSE),""))</f>
      </c>
      <c r="G104" s="16">
        <f>IF(OR(E104="",F104=""),"",E104*F104)</f>
      </c>
      <c r="H104" s="17"/>
      <c r="I104" s="18">
        <f>IF(H104="","",DATE(YEAR(H104),MONTH(H104),1))</f>
      </c>
      <c r="J104" s="7"/>
      <c r="K104" s="17"/>
      <c r="L104" s="11">
        <f>IF(OR(K104="",D104="Won",D104="Lost"),"",MAX(0,TODAY()-K104))</f>
      </c>
      <c r="M104" s="7"/>
      <c r="N104" s="7"/>
    </row>
    <row r="105" spans="1:14" x14ac:dyDescent="0.25">
      <c r="A105" s="7"/>
      <c r="B105" s="7"/>
      <c r="C105" s="7"/>
      <c r="D105" s="7"/>
      <c r="E105" s="14"/>
      <c r="F105" s="15">
        <f>IF(D105="","",IFERROR(VLOOKUP(D105,Stages!$A$6:$B$12,2,FALSE),""))</f>
      </c>
      <c r="G105" s="16">
        <f>IF(OR(E105="",F105=""),"",E105*F105)</f>
      </c>
      <c r="H105" s="17"/>
      <c r="I105" s="18">
        <f>IF(H105="","",DATE(YEAR(H105),MONTH(H105),1))</f>
      </c>
      <c r="J105" s="7"/>
      <c r="K105" s="17"/>
      <c r="L105" s="11">
        <f>IF(OR(K105="",D105="Won",D105="Lost"),"",MAX(0,TODAY()-K105))</f>
      </c>
      <c r="M105" s="7"/>
      <c r="N105" s="7"/>
    </row>
  </sheetData>
  <autoFilter ref="A5:N5"/>
  <mergeCells count="3">
    <mergeCell ref="A1:N1"/>
    <mergeCell ref="A2:N2"/>
    <mergeCell ref="A3:N3"/>
  </mergeCells>
  <conditionalFormatting sqref="L6:L105">
    <cfRule type="cellIs" dxfId="0" priority="1" operator="greaterThan">
      <formula>0</formula>
    </cfRule>
  </conditionalFormatting>
  <dataValidations count="2">
    <dataValidation type="list" allowBlank="1" showErrorMessage="1" errorTitle="Stage" error="Choose a stage from the list (edit the list on the Stages sheet)." sqref="D10:D105">
      <formula1>Stages!$A$6:$A$12</formula1>
    </dataValidation>
    <dataValidation type="list" allowBlank="1" showErrorMessage="1" errorTitle="Stage" error="Choose a stage from the list (edit the list on the Stages sheet)." sqref="D6:D105">
      <formula1>Stages!$A$6:$A$12</formula1>
    </dataValidation>
  </dataValidations>
  <pageMargins left="0.5" right="0.5" top="0.7" bottom="0.7" header="0.3" footer="0.3"/>
  <pageSetup paperSize="9" orientation="landscape" horizontalDpi="4294967295" verticalDpi="4294967295" scale="100" fitToWidth="1" fitToHeight="0"/>
  <headerFooter>
    <oddHeader>&amp;L&amp;"Calibri,Bold"&amp;KD4080BSMBH Consulting&amp;K000000&amp;"Calibri,Regular" | Knowledge Centre&amp;RSales pipeline tracker</oddHeader>
    <oddFooter>&amp;LSMBH Consulting | smbhconsulting.com.au | Version 1.0&amp;RPage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12" customWidth="1"/>
    <col min="3" max="4" width="18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72</v>
      </c>
      <c r="B2" s="2"/>
      <c r="C2" s="2"/>
      <c r="D2" s="2"/>
    </row>
    <row r="3" ht="30" customHeight="1" spans="1:4" x14ac:dyDescent="0.25">
      <c r="A3" s="3" t="s">
        <v>73</v>
      </c>
      <c r="B3" s="3"/>
      <c r="C3" s="3"/>
      <c r="D3" s="3"/>
    </row>
    <row r="5" ht="30" customHeight="1" spans="1:4" x14ac:dyDescent="0.25">
      <c r="A5" s="9" t="s">
        <v>14</v>
      </c>
      <c r="B5" s="10" t="s">
        <v>74</v>
      </c>
      <c r="C5" s="10" t="s">
        <v>75</v>
      </c>
      <c r="D5" s="10" t="s">
        <v>38</v>
      </c>
    </row>
    <row r="6" spans="1:4" x14ac:dyDescent="0.25">
      <c r="A6" s="11">
        <f>Stages!A6</f>
      </c>
      <c r="B6" s="11">
        <f>COUNTIF(Pipeline!$D$6:$D$105,A6)</f>
      </c>
      <c r="C6" s="16">
        <f>SUMIF(Pipeline!$D$6:$D$105,A6,Pipeline!$E$6:$E$105)</f>
      </c>
      <c r="D6" s="16">
        <f>SUMIF(Pipeline!$D$6:$D$105,A6,Pipeline!$G$6:$G$105)</f>
      </c>
    </row>
    <row r="7" spans="1:4" x14ac:dyDescent="0.25">
      <c r="A7" s="11">
        <f>Stages!A7</f>
      </c>
      <c r="B7" s="11">
        <f>COUNTIF(Pipeline!$D$6:$D$105,A7)</f>
      </c>
      <c r="C7" s="16">
        <f>SUMIF(Pipeline!$D$6:$D$105,A7,Pipeline!$E$6:$E$105)</f>
      </c>
      <c r="D7" s="16">
        <f>SUMIF(Pipeline!$D$6:$D$105,A7,Pipeline!$G$6:$G$105)</f>
      </c>
    </row>
    <row r="8" spans="1:4" x14ac:dyDescent="0.25">
      <c r="A8" s="11">
        <f>Stages!A8</f>
      </c>
      <c r="B8" s="11">
        <f>COUNTIF(Pipeline!$D$6:$D$105,A8)</f>
      </c>
      <c r="C8" s="16">
        <f>SUMIF(Pipeline!$D$6:$D$105,A8,Pipeline!$E$6:$E$105)</f>
      </c>
      <c r="D8" s="16">
        <f>SUMIF(Pipeline!$D$6:$D$105,A8,Pipeline!$G$6:$G$105)</f>
      </c>
    </row>
    <row r="9" spans="1:4" x14ac:dyDescent="0.25">
      <c r="A9" s="11">
        <f>Stages!A9</f>
      </c>
      <c r="B9" s="11">
        <f>COUNTIF(Pipeline!$D$6:$D$105,A9)</f>
      </c>
      <c r="C9" s="16">
        <f>SUMIF(Pipeline!$D$6:$D$105,A9,Pipeline!$E$6:$E$105)</f>
      </c>
      <c r="D9" s="16">
        <f>SUMIF(Pipeline!$D$6:$D$105,A9,Pipeline!$G$6:$G$105)</f>
      </c>
    </row>
    <row r="10" spans="1:4" x14ac:dyDescent="0.25">
      <c r="A10" s="11">
        <f>Stages!A10</f>
      </c>
      <c r="B10" s="11">
        <f>COUNTIF(Pipeline!$D$6:$D$105,A10)</f>
      </c>
      <c r="C10" s="16">
        <f>SUMIF(Pipeline!$D$6:$D$105,A10,Pipeline!$E$6:$E$105)</f>
      </c>
      <c r="D10" s="16">
        <f>SUMIF(Pipeline!$D$6:$D$105,A10,Pipeline!$G$6:$G$105)</f>
      </c>
    </row>
    <row r="11" spans="1:4" x14ac:dyDescent="0.25">
      <c r="A11" s="11">
        <f>Stages!A11</f>
      </c>
      <c r="B11" s="11">
        <f>COUNTIF(Pipeline!$D$6:$D$105,A11)</f>
      </c>
      <c r="C11" s="16">
        <f>SUMIF(Pipeline!$D$6:$D$105,A11,Pipeline!$E$6:$E$105)</f>
      </c>
      <c r="D11" s="16">
        <f>SUMIF(Pipeline!$D$6:$D$105,A11,Pipeline!$G$6:$G$105)</f>
      </c>
    </row>
    <row r="12" spans="1:4" x14ac:dyDescent="0.25">
      <c r="A12" s="11">
        <f>Stages!A12</f>
      </c>
      <c r="B12" s="11">
        <f>COUNTIF(Pipeline!$D$6:$D$105,A12)</f>
      </c>
      <c r="C12" s="16">
        <f>SUMIF(Pipeline!$D$6:$D$105,A12,Pipeline!$E$6:$E$105)</f>
      </c>
      <c r="D12" s="16">
        <f>SUMIF(Pipeline!$D$6:$D$105,A12,Pipeline!$G$6:$G$105)</f>
      </c>
    </row>
    <row r="14" ht="30" customHeight="1" spans="1:4" x14ac:dyDescent="0.25">
      <c r="A14" s="19" t="s">
        <v>76</v>
      </c>
      <c r="B14" s="20">
        <f>SUM(B6:B10)</f>
      </c>
      <c r="C14" s="21">
        <f>SUM(C6:C10)</f>
      </c>
      <c r="D14" s="21">
        <f>SUM(D6:D10)</f>
      </c>
    </row>
    <row r="15" spans="1:4" x14ac:dyDescent="0.25">
      <c r="A15" s="20" t="s">
        <v>77</v>
      </c>
      <c r="B15" s="22">
        <f>IF((B11+B12)=0,"",B11/(B11+B12))</f>
      </c>
      <c r="C15" s="20"/>
      <c r="D15" s="20"/>
    </row>
    <row r="16" spans="1:4" x14ac:dyDescent="0.25">
      <c r="A16" s="20" t="s">
        <v>78</v>
      </c>
      <c r="B16" s="20"/>
      <c r="C16" s="21">
        <f>IF(B11=0,"",C11/B11)</f>
      </c>
      <c r="D16" s="20"/>
    </row>
    <row r="18" ht="24" customHeight="1" spans="1:4" x14ac:dyDescent="0.25">
      <c r="A18" s="8" t="s">
        <v>11</v>
      </c>
      <c r="B18" s="8"/>
      <c r="C18" s="8"/>
      <c r="D18" s="8"/>
    </row>
  </sheetData>
  <mergeCells count="4">
    <mergeCell ref="A1:D1"/>
    <mergeCell ref="A2:D2"/>
    <mergeCell ref="A3:D3"/>
    <mergeCell ref="A18:D18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Centre&amp;RSales pipeline tracker</oddHeader>
    <oddFooter>&amp;LSMBH Consulting | smbhconsulting.com.au | Version 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Stages</vt:lpstr>
      <vt:lpstr>Pipeline</vt:lpstr>
      <vt:lpstr>Summary</vt:lpstr>
    </vt:vector>
  </TitlesOfParts>
  <Company>SMBH Consulting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SMBH Consulting</dc:creator>
  <dc:title>Sales pipeline tracker</dc:title>
  <dc:subject/>
  <dc:description/>
  <cp:keywords/>
  <cp:category/>
  <cp:lastModifiedBy>SMBH Consulting</cp:lastModifiedBy>
  <dcterms:created xsi:type="dcterms:W3CDTF">2026-11-06T00:00:00Z</dcterms:created>
  <dcterms:modified xsi:type="dcterms:W3CDTF">2026-11-06T00:00:00Z</dcterms:modified>
</cp:coreProperties>
</file>